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kaeliyanti/Documents/"/>
    </mc:Choice>
  </mc:AlternateContent>
  <xr:revisionPtr revIDLastSave="0" documentId="13_ncr:1_{3BA87FCB-A0F9-2644-B09D-E5D011E30308}" xr6:coauthVersionLast="47" xr6:coauthVersionMax="47" xr10:uidLastSave="{00000000-0000-0000-0000-000000000000}"/>
  <bookViews>
    <workbookView xWindow="0" yWindow="500" windowWidth="28800" windowHeight="16180" xr2:uid="{5FEE077E-A355-497F-8B02-A3CBED0390CE}"/>
  </bookViews>
  <sheets>
    <sheet name="Sheet1" sheetId="1" r:id="rId1"/>
    <sheet name="Lembar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AR12" i="1"/>
  <c r="AQ12" i="1"/>
  <c r="AP12" i="1"/>
  <c r="AO12" i="1"/>
  <c r="AN12" i="1"/>
  <c r="AS12" i="1"/>
  <c r="AT12" i="1"/>
  <c r="AU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Z12" i="1"/>
  <c r="Y12" i="1"/>
  <c r="X12" i="1"/>
  <c r="W12" i="1"/>
  <c r="V12" i="1"/>
  <c r="U12" i="1"/>
  <c r="T12" i="1"/>
  <c r="S12" i="1"/>
  <c r="R12" i="1"/>
  <c r="Q12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Q11" i="1"/>
  <c r="H4" i="1"/>
  <c r="L8" i="1"/>
  <c r="L9" i="1"/>
  <c r="L1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C4" i="1"/>
  <c r="C60" i="1"/>
  <c r="E6" i="1"/>
  <c r="E5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8" i="1"/>
  <c r="C69" i="1"/>
  <c r="L4" i="1" l="1"/>
  <c r="L5" i="1"/>
  <c r="L3" i="1"/>
</calcChain>
</file>

<file path=xl/sharedStrings.xml><?xml version="1.0" encoding="utf-8"?>
<sst xmlns="http://schemas.openxmlformats.org/spreadsheetml/2006/main" count="112" uniqueCount="36">
  <si>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</si>
  <si>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</si>
  <si>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</si>
  <si>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</si>
  <si>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</si>
  <si>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</si>
  <si>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</si>
  <si>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</si>
  <si>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</si>
  <si>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</si>
  <si>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</si>
  <si>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</si>
  <si>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</si>
  <si>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</si>
  <si>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</si>
  <si>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</si>
  <si>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</si>
  <si>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</si>
  <si>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</si>
  <si>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</si>
  <si>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</si>
  <si>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</si>
  <si>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</si>
  <si>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</si>
  <si>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</si>
  <si>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</si>
  <si>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</si>
  <si>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</si>
  <si>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</si>
  <si>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</si>
  <si>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</si>
  <si>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</si>
  <si>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</si>
  <si>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</si>
  <si>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>IF(MID(H4</t>
  </si>
  <si>
    <t>tika eliyanti 2010101015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</si>
</sst>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Umur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C-D847-A2CD-EF8BAA638F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C-D847-A2CD-EF8BAA638F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C-D847-A2CD-EF8BAA638F9E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 formatCode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3-F440-BC56-3EE0D6968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76281488"/>
        <c:axId val="1576293152"/>
        <c:axId val="0"/>
      </c:bar3DChart>
      <c:catAx>
        <c:axId val="157628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76293152"/>
        <c:crosses val="autoZero"/>
        <c:auto val="1"/>
        <c:lblAlgn val="ctr"/>
        <c:lblOffset val="100"/>
        <c:noMultiLvlLbl val="0"/>
      </c:catAx>
      <c:valAx>
        <c:axId val="15762931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7628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d-ID"/>
              <a:t>Pendidikan Terakhir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74-DC49-B7E9-DDDCE30841C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74-DC49-B7E9-DDDCE30841C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74-DC49-B7E9-DDDCE30841C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74-DC49-B7E9-DDDCE30841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Sheet1!$K$8:$K$11</c:f>
              <c:strCache>
                <c:ptCount val="4"/>
                <c:pt idx="0">
                  <c:v>SD</c:v>
                </c:pt>
                <c:pt idx="1">
                  <c:v>SMP</c:v>
                </c:pt>
                <c:pt idx="2">
                  <c:v>SMA</c:v>
                </c:pt>
                <c:pt idx="3">
                  <c:v>PT</c:v>
                </c:pt>
              </c:strCache>
            </c: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A-BE44-9086-1DE060DF2F2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Sheet1!$P$12</c:f>
              <c:strCache>
                <c:ptCount val="1"/>
                <c:pt idx="0">
                  <c:v>NILAI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3-E64F-A12E-129FDABE0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83840"/>
        <c:axId val="196864128"/>
      </c:lineChart>
      <c:catAx>
        <c:axId val="1969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6864128"/>
        <c:crosses val="autoZero"/>
        <c:auto val="1"/>
        <c:lblAlgn val="ctr"/>
        <c:lblOffset val="100"/>
        <c:noMultiLvlLbl val="0"/>
      </c:catAx>
      <c:valAx>
        <c:axId val="1968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698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623018</xdr:colOff>
      <xdr:row>24</xdr:row>
      <xdr:rowOff>66842</xdr:rowOff>
    </xdr:from>
    <xdr:to>
      <xdr:col>15</xdr:col>
      <xdr:colOff>1988868</xdr:colOff>
      <xdr:row>41</xdr:row>
      <xdr:rowOff>167736</xdr:rowOff>
    </xdr:to>
    <xdr:graphicFrame macro="">
      <xdr:nvGraphicFramePr>
        <xdr:cNvPr id="2" name="Bagan 1">
          <a:extLst>
            <a:ext uri="{FF2B5EF4-FFF2-40B4-BE49-F238E27FC236}">
              <a16:creationId xmlns:a16="http://schemas.microsoft.com/office/drawing/2014/main" id="{FA293BC7-66B9-CC45-8013-1F280D309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635001</xdr:colOff>
      <xdr:row>46</xdr:row>
      <xdr:rowOff>71886</xdr:rowOff>
    </xdr:from>
    <xdr:to>
      <xdr:col>15</xdr:col>
      <xdr:colOff>1845095</xdr:colOff>
      <xdr:row>65</xdr:row>
      <xdr:rowOff>167735</xdr:rowOff>
    </xdr:to>
    <xdr:graphicFrame macro="">
      <xdr:nvGraphicFramePr>
        <xdr:cNvPr id="4" name="Bagan 3">
          <a:extLst>
            <a:ext uri="{FF2B5EF4-FFF2-40B4-BE49-F238E27FC236}">
              <a16:creationId xmlns:a16="http://schemas.microsoft.com/office/drawing/2014/main" id="{871343DA-5842-254B-A560-D149CFBF4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47924</xdr:colOff>
      <xdr:row>14</xdr:row>
      <xdr:rowOff>143774</xdr:rowOff>
    </xdr:from>
    <xdr:to>
      <xdr:col>81</xdr:col>
      <xdr:colOff>287546</xdr:colOff>
      <xdr:row>58</xdr:row>
      <xdr:rowOff>143774</xdr:rowOff>
    </xdr:to>
    <xdr:graphicFrame macro="">
      <xdr:nvGraphicFramePr>
        <xdr:cNvPr id="3" name="Bagan 2">
          <a:extLst>
            <a:ext uri="{FF2B5EF4-FFF2-40B4-BE49-F238E27FC236}">
              <a16:creationId xmlns:a16="http://schemas.microsoft.com/office/drawing/2014/main" id="{F143853D-5210-D048-9FC0-97E66A346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5858-1DED-4F15-9C04-24FB4E4333B4}">
  <dimension ref="A1:CD262"/>
  <sheetViews>
    <sheetView tabSelected="1" topLeftCell="I32" zoomScale="87" zoomScaleNormal="87" workbookViewId="0">
      <selection activeCell="P76" sqref="P76"/>
    </sheetView>
  </sheetViews>
  <sheetFormatPr baseColWidth="10" defaultColWidth="8.83203125" defaultRowHeight="15" x14ac:dyDescent="0.2"/>
  <cols>
    <col min="1" max="1" width="5.5" customWidth="1"/>
    <col min="4" max="4" width="18.6640625" customWidth="1"/>
    <col min="6" max="6" width="9.1640625" style="16"/>
    <col min="7" max="7" width="23" style="3" customWidth="1"/>
    <col min="10" max="10" width="9" customWidth="1"/>
    <col min="11" max="11" width="13.1640625" customWidth="1"/>
    <col min="15" max="15" width="5" customWidth="1"/>
    <col min="16" max="16" width="39.6640625" customWidth="1"/>
    <col min="17" max="82" width="5.1640625" customWidth="1"/>
  </cols>
  <sheetData>
    <row r="1" spans="1:82" x14ac:dyDescent="0.2">
      <c r="J1" t="s">
        <v>9</v>
      </c>
    </row>
    <row r="2" spans="1:82" ht="16" x14ac:dyDescent="0.2">
      <c r="J2" s="7" t="s">
        <v>2</v>
      </c>
      <c r="K2" s="1" t="s">
        <v>0</v>
      </c>
      <c r="L2" s="1" t="s">
        <v>33</v>
      </c>
      <c r="O2" s="39" t="s">
        <v>18</v>
      </c>
      <c r="P2" s="39" t="s">
        <v>19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82" ht="16" x14ac:dyDescent="0.2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38">
        <f>COUNTIF(C4:C69,"DEWASA")</f>
        <v>25</v>
      </c>
      <c r="O3" s="40"/>
      <c r="P3" s="40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 x14ac:dyDescent="0.2">
      <c r="A4" s="2">
        <v>1</v>
      </c>
      <c r="B4" s="12">
        <v>66</v>
      </c>
      <c r="C4" s="11" t="str">
        <f>IF(B4&gt;60,"Lansia",IF(B4&gt;=45,"Pralansia",IF(B4&lt;45,"Dewasa",)))</f>
        <v>Lansia</v>
      </c>
      <c r="D4" s="15" t="s">
        <v>11</v>
      </c>
      <c r="E4" s="11">
        <f>MAX(A4:B69)</f>
        <v>67</v>
      </c>
      <c r="F4" s="18"/>
      <c r="G4" s="2" t="s">
        <v>14</v>
      </c>
      <c r="H4" s="11">
        <f>VLOOKUP(G4,Lembar1!$A$1:$B$4,2,FALSE)</f>
        <v>3</v>
      </c>
      <c r="I4" t="s">
        <v>34</v>
      </c>
      <c r="J4" s="9" t="s">
        <v>5</v>
      </c>
      <c r="K4" s="10" t="s">
        <v>6</v>
      </c>
      <c r="L4" s="11">
        <f>COUNTIF(C4:C69,"PRALANSIA")</f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 x14ac:dyDescent="0.2">
      <c r="A5" s="2">
        <v>2</v>
      </c>
      <c r="B5" s="13">
        <v>48</v>
      </c>
      <c r="C5" s="11" t="str">
        <f t="shared" ref="C5:C68" si="0">IF(B5&gt;60,"Lansia",IF(B5&gt;=45,"Pralansia",IF(B5&lt;45,"Dewasa",)))</f>
        <v>Pralansia</v>
      </c>
      <c r="D5" s="15" t="s">
        <v>12</v>
      </c>
      <c r="E5" s="11">
        <f>MIN(B2:B69)</f>
        <v>24</v>
      </c>
      <c r="F5" s="18"/>
      <c r="G5" s="2" t="s">
        <v>14</v>
      </c>
      <c r="H5" s="11">
        <f>VLOOKUP(G5,Lembar1!$A$1:$B$4,2,FALSE)</f>
        <v>3</v>
      </c>
      <c r="J5" s="9" t="s">
        <v>7</v>
      </c>
      <c r="K5" s="10" t="s">
        <v>8</v>
      </c>
      <c r="L5" s="11">
        <f>COUNTIF(C4:C69,"LANSIA")</f>
        <v>6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 x14ac:dyDescent="0.2">
      <c r="A6" s="2">
        <v>3</v>
      </c>
      <c r="B6" s="13">
        <v>50</v>
      </c>
      <c r="C6" s="11" t="str">
        <f t="shared" si="0"/>
        <v>Pralansia</v>
      </c>
      <c r="D6" s="15" t="s">
        <v>13</v>
      </c>
      <c r="E6" s="38">
        <f>AVERAGE((B4:B69))</f>
        <v>47.878787878787875</v>
      </c>
      <c r="F6" s="18"/>
      <c r="G6" s="2" t="s">
        <v>15</v>
      </c>
      <c r="H6" s="11">
        <f>VLOOKUP(G6,Lembar1!$A$1:$B$4,2,FALSE)</f>
        <v>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>
        <v>1</v>
      </c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30" x14ac:dyDescent="0.2">
      <c r="A7" s="2">
        <v>4</v>
      </c>
      <c r="B7" s="13">
        <v>42</v>
      </c>
      <c r="C7" s="11" t="str">
        <f t="shared" si="0"/>
        <v>Dewasa</v>
      </c>
      <c r="G7" s="2" t="s">
        <v>14</v>
      </c>
      <c r="H7" s="11">
        <f>VLOOKUP(G7,Lembar1!$A$1:$B$4,2,FALSE)</f>
        <v>3</v>
      </c>
      <c r="J7" s="37" t="s">
        <v>2</v>
      </c>
      <c r="K7" s="33" t="s">
        <v>31</v>
      </c>
      <c r="L7" s="1" t="s">
        <v>33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30" x14ac:dyDescent="0.2">
      <c r="A8" s="2">
        <v>5</v>
      </c>
      <c r="B8" s="13">
        <v>54</v>
      </c>
      <c r="C8" s="11" t="str">
        <f t="shared" si="0"/>
        <v>Pralansia</v>
      </c>
      <c r="G8" s="2" t="s">
        <v>16</v>
      </c>
      <c r="H8" s="11">
        <f>VLOOKUP(G8,Lembar1!$A$1:$B$4,2,FALSE)</f>
        <v>1</v>
      </c>
      <c r="J8" s="9">
        <v>1</v>
      </c>
      <c r="K8" s="10" t="s">
        <v>16</v>
      </c>
      <c r="L8" s="11">
        <f>COUNTIF(G4:G69,"SD")</f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>
        <v>1</v>
      </c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 ht="30" x14ac:dyDescent="0.2">
      <c r="A9" s="2">
        <v>6</v>
      </c>
      <c r="B9" s="13">
        <v>37</v>
      </c>
      <c r="C9" s="11" t="str">
        <f t="shared" si="0"/>
        <v>Dewasa</v>
      </c>
      <c r="G9" s="2" t="s">
        <v>17</v>
      </c>
      <c r="H9" s="11">
        <f>VLOOKUP(G9,Lembar1!$A$1:$B$4,2,FALSE)</f>
        <v>4</v>
      </c>
      <c r="J9" s="9">
        <v>2</v>
      </c>
      <c r="K9" s="10" t="s">
        <v>15</v>
      </c>
      <c r="L9" s="11">
        <f>COUNTIF(G4:G69,"SMP")</f>
        <v>16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5" x14ac:dyDescent="0.2">
      <c r="A10" s="2">
        <v>7</v>
      </c>
      <c r="B10" s="13">
        <v>66</v>
      </c>
      <c r="C10" s="11" t="str">
        <f t="shared" si="0"/>
        <v>Lansia</v>
      </c>
      <c r="G10" s="2" t="s">
        <v>14</v>
      </c>
      <c r="H10" s="11">
        <f>VLOOKUP(G10,Lembar1!$A$1:$B$4,2,FALSE)</f>
        <v>3</v>
      </c>
      <c r="J10" s="9">
        <v>3</v>
      </c>
      <c r="K10" s="10" t="s">
        <v>14</v>
      </c>
      <c r="L10" s="11">
        <f>COUNTIF(G4:G69,"SMA")</f>
        <v>36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>
        <v>1</v>
      </c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 x14ac:dyDescent="0.2">
      <c r="A11" s="2">
        <v>8</v>
      </c>
      <c r="B11" s="13">
        <v>44</v>
      </c>
      <c r="C11" s="11" t="str">
        <f t="shared" si="0"/>
        <v>Dewasa</v>
      </c>
      <c r="G11" s="2" t="s">
        <v>14</v>
      </c>
      <c r="H11" s="11">
        <f>VLOOKUP(G11,Lembar1!$A$1:$B$4,2,FALSE)</f>
        <v>3</v>
      </c>
      <c r="J11" s="9">
        <v>4</v>
      </c>
      <c r="K11" s="10" t="s">
        <v>17</v>
      </c>
      <c r="L11" s="11">
        <f>COUNTIF(G4:G69,"PT")</f>
        <v>9</v>
      </c>
      <c r="O11" s="28"/>
      <c r="P11" s="35" t="s">
        <v>32</v>
      </c>
      <c r="Q11" s="6">
        <f>SUM(Q5:Q10)</f>
        <v>6</v>
      </c>
      <c r="R11" s="6">
        <f t="shared" ref="R11:CC11" si="1">SUM(R5:R10)</f>
        <v>2</v>
      </c>
      <c r="S11" s="6">
        <f t="shared" si="1"/>
        <v>6</v>
      </c>
      <c r="T11" s="6">
        <f t="shared" si="1"/>
        <v>6</v>
      </c>
      <c r="U11" s="6">
        <f t="shared" si="1"/>
        <v>6</v>
      </c>
      <c r="V11" s="6">
        <f t="shared" si="1"/>
        <v>5</v>
      </c>
      <c r="W11" s="6">
        <f t="shared" si="1"/>
        <v>4</v>
      </c>
      <c r="X11" s="6">
        <f t="shared" si="1"/>
        <v>5</v>
      </c>
      <c r="Y11" s="6">
        <f t="shared" si="1"/>
        <v>5</v>
      </c>
      <c r="Z11" s="6">
        <f t="shared" si="1"/>
        <v>4</v>
      </c>
      <c r="AA11" s="6">
        <f t="shared" si="1"/>
        <v>6</v>
      </c>
      <c r="AB11" s="6">
        <f t="shared" si="1"/>
        <v>6</v>
      </c>
      <c r="AC11" s="6">
        <f t="shared" si="1"/>
        <v>6</v>
      </c>
      <c r="AD11" s="6">
        <f t="shared" si="1"/>
        <v>4</v>
      </c>
      <c r="AE11" s="6">
        <f t="shared" si="1"/>
        <v>4</v>
      </c>
      <c r="AF11" s="6">
        <f t="shared" si="1"/>
        <v>5</v>
      </c>
      <c r="AG11" s="6">
        <f t="shared" si="1"/>
        <v>6</v>
      </c>
      <c r="AH11" s="6">
        <f t="shared" si="1"/>
        <v>5</v>
      </c>
      <c r="AI11" s="6">
        <f t="shared" si="1"/>
        <v>5</v>
      </c>
      <c r="AJ11" s="6">
        <f t="shared" si="1"/>
        <v>4</v>
      </c>
      <c r="AK11" s="6">
        <f t="shared" si="1"/>
        <v>6</v>
      </c>
      <c r="AL11" s="6">
        <f t="shared" si="1"/>
        <v>6</v>
      </c>
      <c r="AM11" s="6">
        <f t="shared" si="1"/>
        <v>5</v>
      </c>
      <c r="AN11" s="6">
        <f t="shared" si="1"/>
        <v>4</v>
      </c>
      <c r="AO11" s="6">
        <f t="shared" si="1"/>
        <v>5</v>
      </c>
      <c r="AP11" s="6">
        <f t="shared" si="1"/>
        <v>5</v>
      </c>
      <c r="AQ11" s="6">
        <f t="shared" si="1"/>
        <v>6</v>
      </c>
      <c r="AR11" s="6">
        <f t="shared" si="1"/>
        <v>6</v>
      </c>
      <c r="AS11" s="6">
        <f t="shared" si="1"/>
        <v>5</v>
      </c>
      <c r="AT11" s="6">
        <f t="shared" si="1"/>
        <v>5</v>
      </c>
      <c r="AU11" s="6">
        <f t="shared" si="1"/>
        <v>5</v>
      </c>
      <c r="AV11" s="6">
        <f t="shared" si="1"/>
        <v>6</v>
      </c>
      <c r="AW11" s="6">
        <f t="shared" si="1"/>
        <v>2</v>
      </c>
      <c r="AX11" s="6">
        <f t="shared" si="1"/>
        <v>4</v>
      </c>
      <c r="AY11" s="6">
        <f t="shared" si="1"/>
        <v>4</v>
      </c>
      <c r="AZ11" s="6">
        <f t="shared" si="1"/>
        <v>5</v>
      </c>
      <c r="BA11" s="6">
        <f t="shared" si="1"/>
        <v>5</v>
      </c>
      <c r="BB11" s="6">
        <f t="shared" si="1"/>
        <v>4</v>
      </c>
      <c r="BC11" s="6">
        <f t="shared" si="1"/>
        <v>4</v>
      </c>
      <c r="BD11" s="6">
        <f t="shared" si="1"/>
        <v>3</v>
      </c>
      <c r="BE11" s="6">
        <f t="shared" si="1"/>
        <v>5</v>
      </c>
      <c r="BF11" s="6">
        <f t="shared" si="1"/>
        <v>5</v>
      </c>
      <c r="BG11" s="6">
        <f t="shared" si="1"/>
        <v>5</v>
      </c>
      <c r="BH11" s="6">
        <f t="shared" si="1"/>
        <v>4</v>
      </c>
      <c r="BI11" s="6">
        <f t="shared" si="1"/>
        <v>6</v>
      </c>
      <c r="BJ11" s="6">
        <f t="shared" si="1"/>
        <v>5</v>
      </c>
      <c r="BK11" s="6">
        <f t="shared" si="1"/>
        <v>6</v>
      </c>
      <c r="BL11" s="6">
        <f t="shared" si="1"/>
        <v>5</v>
      </c>
      <c r="BM11" s="6">
        <f t="shared" si="1"/>
        <v>5</v>
      </c>
      <c r="BN11" s="6">
        <f t="shared" si="1"/>
        <v>5</v>
      </c>
      <c r="BO11" s="6">
        <f t="shared" si="1"/>
        <v>6</v>
      </c>
      <c r="BP11" s="6">
        <f t="shared" si="1"/>
        <v>5</v>
      </c>
      <c r="BQ11" s="6">
        <f t="shared" si="1"/>
        <v>6</v>
      </c>
      <c r="BR11" s="6">
        <f t="shared" si="1"/>
        <v>5</v>
      </c>
      <c r="BS11" s="6">
        <f t="shared" si="1"/>
        <v>5</v>
      </c>
      <c r="BT11" s="6">
        <f t="shared" si="1"/>
        <v>5</v>
      </c>
      <c r="BU11" s="6">
        <f t="shared" si="1"/>
        <v>4</v>
      </c>
      <c r="BV11" s="6">
        <f t="shared" si="1"/>
        <v>5</v>
      </c>
      <c r="BW11" s="6">
        <f t="shared" si="1"/>
        <v>6</v>
      </c>
      <c r="BX11" s="6">
        <f t="shared" si="1"/>
        <v>6</v>
      </c>
      <c r="BY11" s="6">
        <f t="shared" si="1"/>
        <v>3</v>
      </c>
      <c r="BZ11" s="6">
        <f t="shared" si="1"/>
        <v>6</v>
      </c>
      <c r="CA11" s="6">
        <f t="shared" si="1"/>
        <v>6</v>
      </c>
      <c r="CB11" s="6">
        <f t="shared" si="1"/>
        <v>4</v>
      </c>
      <c r="CC11" s="6">
        <f t="shared" si="1"/>
        <v>6</v>
      </c>
      <c r="CD11" s="6">
        <f t="shared" ref="CD11" si="2">SUM(CD5:CD10)</f>
        <v>3</v>
      </c>
    </row>
    <row r="12" spans="1:82" x14ac:dyDescent="0.2">
      <c r="A12" s="2">
        <v>9</v>
      </c>
      <c r="B12" s="13">
        <v>55</v>
      </c>
      <c r="C12" s="11" t="str">
        <f t="shared" si="0"/>
        <v>Pralansia</v>
      </c>
      <c r="G12" s="2" t="s">
        <v>14</v>
      </c>
      <c r="H12" s="11">
        <f>VLOOKUP(G12,Lembar1!$A$1:$B$4,2,FALSE)</f>
        <v>3</v>
      </c>
      <c r="O12" s="6"/>
      <c r="P12" s="34" t="s">
        <v>30</v>
      </c>
      <c r="Q12" s="11">
        <f t="shared" ref="Q12:AV12" si="3">(Q11/6*100)</f>
        <v>100</v>
      </c>
      <c r="R12" s="11">
        <f t="shared" si="3"/>
        <v>33.333333333333329</v>
      </c>
      <c r="S12" s="11">
        <f t="shared" si="3"/>
        <v>100</v>
      </c>
      <c r="T12" s="11">
        <f t="shared" si="3"/>
        <v>100</v>
      </c>
      <c r="U12" s="11">
        <f t="shared" si="3"/>
        <v>100</v>
      </c>
      <c r="V12" s="11">
        <f t="shared" si="3"/>
        <v>83.333333333333343</v>
      </c>
      <c r="W12" s="11">
        <f t="shared" si="3"/>
        <v>66.666666666666657</v>
      </c>
      <c r="X12" s="11">
        <f t="shared" si="3"/>
        <v>83.333333333333343</v>
      </c>
      <c r="Y12" s="11">
        <f t="shared" si="3"/>
        <v>83.333333333333343</v>
      </c>
      <c r="Z12" s="11">
        <f t="shared" si="3"/>
        <v>66.666666666666657</v>
      </c>
      <c r="AA12" s="11">
        <f t="shared" si="3"/>
        <v>100</v>
      </c>
      <c r="AB12" s="11">
        <f t="shared" si="3"/>
        <v>100</v>
      </c>
      <c r="AC12" s="11">
        <f t="shared" si="3"/>
        <v>100</v>
      </c>
      <c r="AD12" s="11">
        <f t="shared" si="3"/>
        <v>66.666666666666657</v>
      </c>
      <c r="AE12" s="11">
        <f t="shared" si="3"/>
        <v>66.666666666666657</v>
      </c>
      <c r="AF12" s="11">
        <f t="shared" si="3"/>
        <v>83.333333333333343</v>
      </c>
      <c r="AG12" s="11">
        <f t="shared" si="3"/>
        <v>100</v>
      </c>
      <c r="AH12" s="11">
        <f t="shared" si="3"/>
        <v>83.333333333333343</v>
      </c>
      <c r="AI12" s="11">
        <f t="shared" si="3"/>
        <v>83.333333333333343</v>
      </c>
      <c r="AJ12" s="11">
        <f t="shared" si="3"/>
        <v>66.666666666666657</v>
      </c>
      <c r="AK12" s="11">
        <f t="shared" si="3"/>
        <v>100</v>
      </c>
      <c r="AL12" s="11">
        <f t="shared" si="3"/>
        <v>100</v>
      </c>
      <c r="AM12" s="11">
        <f t="shared" si="3"/>
        <v>83.333333333333343</v>
      </c>
      <c r="AN12" s="11">
        <f t="shared" si="3"/>
        <v>66.666666666666657</v>
      </c>
      <c r="AO12" s="11">
        <f t="shared" si="3"/>
        <v>83.333333333333343</v>
      </c>
      <c r="AP12" s="11">
        <f t="shared" si="3"/>
        <v>83.333333333333343</v>
      </c>
      <c r="AQ12" s="11">
        <f t="shared" si="3"/>
        <v>100</v>
      </c>
      <c r="AR12" s="11">
        <f t="shared" si="3"/>
        <v>100</v>
      </c>
      <c r="AS12" s="11">
        <f t="shared" si="3"/>
        <v>83.333333333333343</v>
      </c>
      <c r="AT12" s="11">
        <f t="shared" si="3"/>
        <v>83.333333333333343</v>
      </c>
      <c r="AU12" s="11">
        <f t="shared" si="3"/>
        <v>83.333333333333343</v>
      </c>
      <c r="AV12" s="11">
        <f t="shared" si="3"/>
        <v>100</v>
      </c>
      <c r="AW12" s="11">
        <f t="shared" ref="AW12:BZ12" si="4">(AW11/6*100)</f>
        <v>33.333333333333329</v>
      </c>
      <c r="AX12" s="11">
        <f t="shared" si="4"/>
        <v>66.666666666666657</v>
      </c>
      <c r="AY12" s="11">
        <f t="shared" si="4"/>
        <v>66.666666666666657</v>
      </c>
      <c r="AZ12" s="11">
        <f t="shared" si="4"/>
        <v>83.333333333333343</v>
      </c>
      <c r="BA12" s="11">
        <f t="shared" si="4"/>
        <v>83.333333333333343</v>
      </c>
      <c r="BB12" s="11">
        <f t="shared" si="4"/>
        <v>66.666666666666657</v>
      </c>
      <c r="BC12" s="11">
        <f t="shared" si="4"/>
        <v>66.666666666666657</v>
      </c>
      <c r="BD12" s="11">
        <f t="shared" si="4"/>
        <v>50</v>
      </c>
      <c r="BE12" s="11">
        <f t="shared" si="4"/>
        <v>83.333333333333343</v>
      </c>
      <c r="BF12" s="11">
        <f t="shared" si="4"/>
        <v>83.333333333333343</v>
      </c>
      <c r="BG12" s="11">
        <f t="shared" si="4"/>
        <v>83.333333333333343</v>
      </c>
      <c r="BH12" s="11">
        <f t="shared" si="4"/>
        <v>66.666666666666657</v>
      </c>
      <c r="BI12" s="11">
        <f t="shared" si="4"/>
        <v>100</v>
      </c>
      <c r="BJ12" s="11">
        <f t="shared" si="4"/>
        <v>83.333333333333343</v>
      </c>
      <c r="BK12" s="11">
        <f t="shared" si="4"/>
        <v>100</v>
      </c>
      <c r="BL12" s="11">
        <f t="shared" si="4"/>
        <v>83.333333333333343</v>
      </c>
      <c r="BM12" s="11">
        <f t="shared" si="4"/>
        <v>83.333333333333343</v>
      </c>
      <c r="BN12" s="11">
        <f t="shared" si="4"/>
        <v>83.333333333333343</v>
      </c>
      <c r="BO12" s="11">
        <f t="shared" si="4"/>
        <v>100</v>
      </c>
      <c r="BP12" s="11">
        <f t="shared" si="4"/>
        <v>83.333333333333343</v>
      </c>
      <c r="BQ12" s="11">
        <f t="shared" si="4"/>
        <v>100</v>
      </c>
      <c r="BR12" s="11">
        <f t="shared" si="4"/>
        <v>83.333333333333343</v>
      </c>
      <c r="BS12" s="11">
        <f t="shared" si="4"/>
        <v>83.333333333333343</v>
      </c>
      <c r="BT12" s="11">
        <f t="shared" si="4"/>
        <v>83.333333333333343</v>
      </c>
      <c r="BU12" s="11">
        <f t="shared" si="4"/>
        <v>66.666666666666657</v>
      </c>
      <c r="BV12" s="11">
        <f t="shared" si="4"/>
        <v>83.333333333333343</v>
      </c>
      <c r="BW12" s="11">
        <f t="shared" si="4"/>
        <v>100</v>
      </c>
      <c r="BX12" s="11">
        <f t="shared" si="4"/>
        <v>100</v>
      </c>
      <c r="BY12" s="11">
        <f t="shared" si="4"/>
        <v>50</v>
      </c>
      <c r="BZ12" s="11">
        <f t="shared" si="4"/>
        <v>100</v>
      </c>
      <c r="CA12" s="11">
        <f>(BZ11/6*100)</f>
        <v>100</v>
      </c>
      <c r="CB12" s="11">
        <f>(CA11/6*100)</f>
        <v>100</v>
      </c>
      <c r="CC12" s="11">
        <f>(CC11/6*100)</f>
        <v>100</v>
      </c>
      <c r="CD12" s="11">
        <f>(CD11/6*100)</f>
        <v>50</v>
      </c>
    </row>
    <row r="13" spans="1:82" x14ac:dyDescent="0.2">
      <c r="A13" s="2">
        <v>10</v>
      </c>
      <c r="B13" s="13">
        <v>45</v>
      </c>
      <c r="C13" s="11" t="str">
        <f t="shared" si="0"/>
        <v>Pralansia</v>
      </c>
      <c r="G13" s="2" t="s">
        <v>15</v>
      </c>
      <c r="H13" s="11">
        <f>VLOOKUP(G13,Lembar1!$A$1:$B$4,2,FALSE)</f>
        <v>2</v>
      </c>
    </row>
    <row r="14" spans="1:82" x14ac:dyDescent="0.2">
      <c r="A14" s="2">
        <v>11</v>
      </c>
      <c r="B14" s="13">
        <v>51</v>
      </c>
      <c r="C14" s="11" t="str">
        <f t="shared" si="0"/>
        <v>Pralansia</v>
      </c>
      <c r="G14" s="2" t="s">
        <v>14</v>
      </c>
      <c r="H14" s="11">
        <f>VLOOKUP(G14,Lembar1!$A$1:$B$4,2,FALSE)</f>
        <v>3</v>
      </c>
      <c r="P14" s="36"/>
    </row>
    <row r="15" spans="1:82" x14ac:dyDescent="0.2">
      <c r="A15" s="2">
        <v>12</v>
      </c>
      <c r="B15" s="13">
        <v>48</v>
      </c>
      <c r="C15" s="11" t="str">
        <f t="shared" si="0"/>
        <v>Pralansia</v>
      </c>
      <c r="G15" s="2" t="s">
        <v>16</v>
      </c>
      <c r="H15" s="11">
        <f>VLOOKUP(G15,Lembar1!$A$1:$B$4,2,FALSE)</f>
        <v>1</v>
      </c>
    </row>
    <row r="16" spans="1:82" x14ac:dyDescent="0.2">
      <c r="A16" s="2">
        <v>13</v>
      </c>
      <c r="B16" s="13">
        <v>39</v>
      </c>
      <c r="C16" s="11" t="str">
        <f t="shared" si="0"/>
        <v>Dewasa</v>
      </c>
      <c r="G16" s="2" t="s">
        <v>17</v>
      </c>
      <c r="H16" s="11">
        <f>VLOOKUP(G16,Lembar1!$A$1:$B$4,2,FALSE)</f>
        <v>4</v>
      </c>
    </row>
    <row r="17" spans="1:10" x14ac:dyDescent="0.2">
      <c r="A17" s="2">
        <v>14</v>
      </c>
      <c r="B17" s="13">
        <v>52</v>
      </c>
      <c r="C17" s="11" t="str">
        <f t="shared" si="0"/>
        <v>Pralansia</v>
      </c>
      <c r="G17" s="2" t="s">
        <v>14</v>
      </c>
      <c r="H17" s="11">
        <f>VLOOKUP(G17,Lembar1!$A$1:$B$4,2,FALSE)</f>
        <v>3</v>
      </c>
    </row>
    <row r="18" spans="1:10" x14ac:dyDescent="0.2">
      <c r="A18" s="2">
        <v>15</v>
      </c>
      <c r="B18" s="14">
        <v>42</v>
      </c>
      <c r="C18" s="11" t="str">
        <f t="shared" si="0"/>
        <v>Dewasa</v>
      </c>
      <c r="G18" s="2" t="s">
        <v>17</v>
      </c>
      <c r="H18" s="11">
        <f>VLOOKUP(G18,Lembar1!$A$1:$B$4,2,FALSE)</f>
        <v>4</v>
      </c>
    </row>
    <row r="19" spans="1:10" x14ac:dyDescent="0.2">
      <c r="A19" s="2">
        <v>16</v>
      </c>
      <c r="B19" s="13">
        <v>36</v>
      </c>
      <c r="C19" s="11" t="str">
        <f t="shared" si="0"/>
        <v>Dewasa</v>
      </c>
      <c r="G19" s="2" t="s">
        <v>14</v>
      </c>
      <c r="H19" s="11">
        <f>VLOOKUP(G19,Lembar1!$A$1:$B$4,2,FALSE)</f>
        <v>3</v>
      </c>
    </row>
    <row r="20" spans="1:10" x14ac:dyDescent="0.2">
      <c r="A20" s="2">
        <v>17</v>
      </c>
      <c r="B20" s="13">
        <v>48</v>
      </c>
      <c r="C20" s="11" t="str">
        <f t="shared" si="0"/>
        <v>Pralansia</v>
      </c>
      <c r="G20" s="2" t="s">
        <v>14</v>
      </c>
      <c r="H20" s="11">
        <f>VLOOKUP(G20,Lembar1!$A$1:$B$4,2,FALSE)</f>
        <v>3</v>
      </c>
      <c r="J20" t="s">
        <v>27</v>
      </c>
    </row>
    <row r="21" spans="1:10" x14ac:dyDescent="0.2">
      <c r="A21" s="2">
        <v>18</v>
      </c>
      <c r="B21" s="13">
        <v>41</v>
      </c>
      <c r="C21" s="11" t="str">
        <f t="shared" si="0"/>
        <v>Dewasa</v>
      </c>
      <c r="G21" s="2" t="s">
        <v>14</v>
      </c>
      <c r="H21" s="11">
        <f>VLOOKUP(G21,Lembar1!$A$1:$B$4,2,FALSE)</f>
        <v>3</v>
      </c>
      <c r="J21" t="s">
        <v>28</v>
      </c>
    </row>
    <row r="22" spans="1:10" x14ac:dyDescent="0.2">
      <c r="A22" s="2">
        <v>19</v>
      </c>
      <c r="B22" s="13">
        <v>52</v>
      </c>
      <c r="C22" s="11" t="str">
        <f t="shared" si="0"/>
        <v>Pralansia</v>
      </c>
      <c r="G22" s="2" t="s">
        <v>15</v>
      </c>
      <c r="H22" s="11">
        <f>VLOOKUP(G22,Lembar1!$A$1:$B$4,2,FALSE)</f>
        <v>2</v>
      </c>
      <c r="J22" t="s">
        <v>29</v>
      </c>
    </row>
    <row r="23" spans="1:10" x14ac:dyDescent="0.2">
      <c r="A23" s="2">
        <v>20</v>
      </c>
      <c r="B23" s="13">
        <v>37</v>
      </c>
      <c r="C23" s="11" t="str">
        <f t="shared" si="0"/>
        <v>Dewasa</v>
      </c>
      <c r="G23" s="2" t="s">
        <v>14</v>
      </c>
      <c r="H23" s="11">
        <f>VLOOKUP(G23,Lembar1!$A$1:$B$4,2,FALSE)</f>
        <v>3</v>
      </c>
    </row>
    <row r="24" spans="1:10" x14ac:dyDescent="0.2">
      <c r="A24" s="2">
        <v>21</v>
      </c>
      <c r="B24" s="13">
        <v>51</v>
      </c>
      <c r="C24" s="11" t="str">
        <f t="shared" si="0"/>
        <v>Pralansia</v>
      </c>
      <c r="G24" s="2" t="s">
        <v>14</v>
      </c>
      <c r="H24" s="11">
        <f>VLOOKUP(G24,Lembar1!$A$1:$B$4,2,FALSE)</f>
        <v>3</v>
      </c>
    </row>
    <row r="25" spans="1:10" x14ac:dyDescent="0.2">
      <c r="A25" s="2">
        <v>22</v>
      </c>
      <c r="B25" s="13">
        <v>48</v>
      </c>
      <c r="C25" s="11" t="str">
        <f t="shared" si="0"/>
        <v>Pralansia</v>
      </c>
      <c r="G25" s="2" t="s">
        <v>15</v>
      </c>
      <c r="H25" s="11">
        <f>VLOOKUP(G25,Lembar1!$A$1:$B$4,2,FALSE)</f>
        <v>2</v>
      </c>
    </row>
    <row r="26" spans="1:10" x14ac:dyDescent="0.2">
      <c r="A26" s="2">
        <v>23</v>
      </c>
      <c r="B26" s="13">
        <v>42</v>
      </c>
      <c r="C26" s="11" t="str">
        <f t="shared" si="0"/>
        <v>Dewasa</v>
      </c>
      <c r="G26" s="2" t="s">
        <v>14</v>
      </c>
      <c r="H26" s="11">
        <f>VLOOKUP(G26,Lembar1!$A$1:$B$4,2,FALSE)</f>
        <v>3</v>
      </c>
    </row>
    <row r="27" spans="1:10" x14ac:dyDescent="0.2">
      <c r="A27" s="2">
        <v>24</v>
      </c>
      <c r="B27" s="13">
        <v>38</v>
      </c>
      <c r="C27" s="11" t="str">
        <f t="shared" si="0"/>
        <v>Dewasa</v>
      </c>
      <c r="G27" s="2" t="s">
        <v>15</v>
      </c>
      <c r="H27" s="11">
        <f>VLOOKUP(G27,Lembar1!$A$1:$B$4,2,FALSE)</f>
        <v>2</v>
      </c>
    </row>
    <row r="28" spans="1:10" x14ac:dyDescent="0.2">
      <c r="A28" s="2">
        <v>25</v>
      </c>
      <c r="B28" s="13">
        <v>31</v>
      </c>
      <c r="C28" s="11" t="str">
        <f t="shared" si="0"/>
        <v>Dewasa</v>
      </c>
      <c r="G28" s="2" t="s">
        <v>14</v>
      </c>
      <c r="H28" s="11">
        <f>VLOOKUP(G28,Lembar1!$A$1:$B$4,2,FALSE)</f>
        <v>3</v>
      </c>
    </row>
    <row r="29" spans="1:10" x14ac:dyDescent="0.2">
      <c r="A29" s="2">
        <v>26</v>
      </c>
      <c r="B29" s="13">
        <v>51</v>
      </c>
      <c r="C29" s="11" t="str">
        <f t="shared" si="0"/>
        <v>Pralansia</v>
      </c>
      <c r="G29" s="2" t="s">
        <v>16</v>
      </c>
      <c r="H29" s="11">
        <f>VLOOKUP(G29,Lembar1!$A$1:$B$4,2,FALSE)</f>
        <v>1</v>
      </c>
    </row>
    <row r="30" spans="1:10" x14ac:dyDescent="0.2">
      <c r="A30" s="2">
        <v>27</v>
      </c>
      <c r="B30" s="13">
        <v>49</v>
      </c>
      <c r="C30" s="11" t="str">
        <f t="shared" si="0"/>
        <v>Pralansia</v>
      </c>
      <c r="G30" s="2" t="s">
        <v>17</v>
      </c>
      <c r="H30" s="11">
        <f>VLOOKUP(G30,Lembar1!$A$1:$B$4,2,FALSE)</f>
        <v>4</v>
      </c>
    </row>
    <row r="31" spans="1:10" x14ac:dyDescent="0.2">
      <c r="A31" s="2">
        <v>28</v>
      </c>
      <c r="B31" s="13">
        <v>37</v>
      </c>
      <c r="C31" s="11" t="str">
        <f t="shared" si="0"/>
        <v>Dewasa</v>
      </c>
      <c r="G31" s="2" t="s">
        <v>14</v>
      </c>
      <c r="H31" s="11">
        <f>VLOOKUP(G31,Lembar1!$A$1:$B$4,2,FALSE)</f>
        <v>3</v>
      </c>
    </row>
    <row r="32" spans="1:10" x14ac:dyDescent="0.2">
      <c r="A32" s="2">
        <v>29</v>
      </c>
      <c r="B32" s="13">
        <v>57</v>
      </c>
      <c r="C32" s="11" t="str">
        <f t="shared" si="0"/>
        <v>Pralansia</v>
      </c>
      <c r="G32" s="2" t="s">
        <v>17</v>
      </c>
      <c r="H32" s="11">
        <f>VLOOKUP(G32,Lembar1!$A$1:$B$4,2,FALSE)</f>
        <v>4</v>
      </c>
    </row>
    <row r="33" spans="1:8" x14ac:dyDescent="0.2">
      <c r="A33" s="2">
        <v>30</v>
      </c>
      <c r="B33" s="13">
        <v>54</v>
      </c>
      <c r="C33" s="11" t="str">
        <f t="shared" si="0"/>
        <v>Pralansia</v>
      </c>
      <c r="G33" s="2" t="s">
        <v>14</v>
      </c>
      <c r="H33" s="11">
        <f>VLOOKUP(G33,Lembar1!$A$1:$B$4,2,FALSE)</f>
        <v>3</v>
      </c>
    </row>
    <row r="34" spans="1:8" x14ac:dyDescent="0.2">
      <c r="A34" s="2">
        <v>31</v>
      </c>
      <c r="B34" s="13">
        <v>52</v>
      </c>
      <c r="C34" s="11" t="str">
        <f t="shared" si="0"/>
        <v>Pralansia</v>
      </c>
      <c r="G34" s="2" t="s">
        <v>14</v>
      </c>
      <c r="H34" s="11">
        <f>VLOOKUP(G34,Lembar1!$A$1:$B$4,2,FALSE)</f>
        <v>3</v>
      </c>
    </row>
    <row r="35" spans="1:8" x14ac:dyDescent="0.2">
      <c r="A35" s="2">
        <v>32</v>
      </c>
      <c r="B35" s="13">
        <v>52</v>
      </c>
      <c r="C35" s="11" t="str">
        <f t="shared" si="0"/>
        <v>Pralansia</v>
      </c>
      <c r="G35" s="2" t="s">
        <v>14</v>
      </c>
      <c r="H35" s="11">
        <f>VLOOKUP(G35,Lembar1!$A$1:$B$4,2,FALSE)</f>
        <v>3</v>
      </c>
    </row>
    <row r="36" spans="1:8" x14ac:dyDescent="0.2">
      <c r="A36" s="2">
        <v>33</v>
      </c>
      <c r="B36" s="13">
        <v>67</v>
      </c>
      <c r="C36" s="11" t="str">
        <f t="shared" si="0"/>
        <v>Lansia</v>
      </c>
      <c r="G36" s="2" t="s">
        <v>15</v>
      </c>
      <c r="H36" s="11">
        <f>VLOOKUP(G36,Lembar1!$A$1:$B$4,2,FALSE)</f>
        <v>2</v>
      </c>
    </row>
    <row r="37" spans="1:8" x14ac:dyDescent="0.2">
      <c r="A37" s="2">
        <v>34</v>
      </c>
      <c r="B37" s="13">
        <v>57</v>
      </c>
      <c r="C37" s="11" t="str">
        <f t="shared" si="0"/>
        <v>Pralansia</v>
      </c>
      <c r="G37" s="2" t="s">
        <v>14</v>
      </c>
      <c r="H37" s="11">
        <f>VLOOKUP(G37,Lembar1!$A$1:$B$4,2,FALSE)</f>
        <v>3</v>
      </c>
    </row>
    <row r="38" spans="1:8" x14ac:dyDescent="0.2">
      <c r="A38" s="2">
        <v>35</v>
      </c>
      <c r="B38" s="13">
        <v>40</v>
      </c>
      <c r="C38" s="11" t="str">
        <f t="shared" si="0"/>
        <v>Dewasa</v>
      </c>
      <c r="G38" s="2" t="s">
        <v>14</v>
      </c>
      <c r="H38" s="11">
        <f>VLOOKUP(G38,Lembar1!$A$1:$B$4,2,FALSE)</f>
        <v>3</v>
      </c>
    </row>
    <row r="39" spans="1:8" x14ac:dyDescent="0.2">
      <c r="A39" s="2">
        <v>36</v>
      </c>
      <c r="B39" s="13">
        <v>65</v>
      </c>
      <c r="C39" s="11" t="str">
        <f t="shared" si="0"/>
        <v>Lansia</v>
      </c>
      <c r="G39" s="2" t="s">
        <v>15</v>
      </c>
      <c r="H39" s="11">
        <f>VLOOKUP(G39,Lembar1!$A$1:$B$4,2,FALSE)</f>
        <v>2</v>
      </c>
    </row>
    <row r="40" spans="1:8" x14ac:dyDescent="0.2">
      <c r="A40" s="2">
        <v>37</v>
      </c>
      <c r="B40" s="13">
        <v>65</v>
      </c>
      <c r="C40" s="11" t="str">
        <f t="shared" si="0"/>
        <v>Lansia</v>
      </c>
      <c r="G40" s="2" t="s">
        <v>14</v>
      </c>
      <c r="H40" s="11">
        <f>VLOOKUP(G40,Lembar1!$A$1:$B$4,2,FALSE)</f>
        <v>3</v>
      </c>
    </row>
    <row r="41" spans="1:8" x14ac:dyDescent="0.2">
      <c r="A41" s="2">
        <v>38</v>
      </c>
      <c r="B41" s="13">
        <v>47</v>
      </c>
      <c r="C41" s="11" t="str">
        <f t="shared" si="0"/>
        <v>Pralansia</v>
      </c>
      <c r="G41" s="2" t="s">
        <v>15</v>
      </c>
      <c r="H41" s="11">
        <f>VLOOKUP(G41,Lembar1!$A$1:$B$4,2,FALSE)</f>
        <v>2</v>
      </c>
    </row>
    <row r="42" spans="1:8" x14ac:dyDescent="0.2">
      <c r="A42" s="2">
        <v>39</v>
      </c>
      <c r="B42" s="13">
        <v>46</v>
      </c>
      <c r="C42" s="11" t="str">
        <f t="shared" si="0"/>
        <v>Pralansia</v>
      </c>
      <c r="G42" s="2" t="s">
        <v>14</v>
      </c>
      <c r="H42" s="11">
        <f>VLOOKUP(G42,Lembar1!$A$1:$B$4,2,FALSE)</f>
        <v>3</v>
      </c>
    </row>
    <row r="43" spans="1:8" x14ac:dyDescent="0.2">
      <c r="A43" s="2">
        <v>40</v>
      </c>
      <c r="B43" s="13">
        <v>38</v>
      </c>
      <c r="C43" s="11" t="str">
        <f t="shared" si="0"/>
        <v>Dewasa</v>
      </c>
      <c r="G43" s="2" t="s">
        <v>14</v>
      </c>
      <c r="H43" s="11">
        <f>VLOOKUP(G43,Lembar1!$A$1:$B$4,2,FALSE)</f>
        <v>3</v>
      </c>
    </row>
    <row r="44" spans="1:8" x14ac:dyDescent="0.2">
      <c r="A44" s="2">
        <v>41</v>
      </c>
      <c r="B44" s="13">
        <v>53</v>
      </c>
      <c r="C44" s="11" t="str">
        <f t="shared" si="0"/>
        <v>Pralansia</v>
      </c>
      <c r="G44" s="2" t="s">
        <v>15</v>
      </c>
      <c r="H44" s="11">
        <f>VLOOKUP(G44,Lembar1!$A$1:$B$4,2,FALSE)</f>
        <v>2</v>
      </c>
    </row>
    <row r="45" spans="1:8" x14ac:dyDescent="0.2">
      <c r="A45" s="2">
        <v>42</v>
      </c>
      <c r="B45" s="13">
        <v>37</v>
      </c>
      <c r="C45" s="11" t="str">
        <f t="shared" si="0"/>
        <v>Dewasa</v>
      </c>
      <c r="G45" s="2" t="s">
        <v>14</v>
      </c>
      <c r="H45" s="11">
        <f>VLOOKUP(G45,Lembar1!$A$1:$B$4,2,FALSE)</f>
        <v>3</v>
      </c>
    </row>
    <row r="46" spans="1:8" x14ac:dyDescent="0.2">
      <c r="A46" s="2">
        <v>43</v>
      </c>
      <c r="B46" s="13">
        <v>45</v>
      </c>
      <c r="C46" s="11" t="str">
        <f t="shared" si="0"/>
        <v>Pralansia</v>
      </c>
      <c r="G46" s="2" t="s">
        <v>15</v>
      </c>
      <c r="H46" s="11">
        <f>VLOOKUP(G46,Lembar1!$A$1:$B$4,2,FALSE)</f>
        <v>2</v>
      </c>
    </row>
    <row r="47" spans="1:8" x14ac:dyDescent="0.2">
      <c r="A47" s="2">
        <v>44</v>
      </c>
      <c r="B47" s="13">
        <v>44</v>
      </c>
      <c r="C47" s="11" t="str">
        <f t="shared" si="0"/>
        <v>Dewasa</v>
      </c>
      <c r="G47" s="2" t="s">
        <v>14</v>
      </c>
      <c r="H47" s="11">
        <f>VLOOKUP(G47,Lembar1!$A$1:$B$4,2,FALSE)</f>
        <v>3</v>
      </c>
    </row>
    <row r="48" spans="1:8" x14ac:dyDescent="0.2">
      <c r="A48" s="2">
        <v>45</v>
      </c>
      <c r="B48" s="13">
        <v>41</v>
      </c>
      <c r="C48" s="11" t="str">
        <f t="shared" si="0"/>
        <v>Dewasa</v>
      </c>
      <c r="G48" s="2" t="s">
        <v>16</v>
      </c>
      <c r="H48" s="11">
        <f>VLOOKUP(G48,Lembar1!$A$1:$B$4,2,FALSE)</f>
        <v>1</v>
      </c>
    </row>
    <row r="49" spans="1:8" x14ac:dyDescent="0.2">
      <c r="A49" s="2">
        <v>46</v>
      </c>
      <c r="B49" s="13">
        <v>55</v>
      </c>
      <c r="C49" s="11" t="str">
        <f t="shared" si="0"/>
        <v>Pralansia</v>
      </c>
      <c r="G49" s="2" t="s">
        <v>17</v>
      </c>
      <c r="H49" s="11">
        <f>VLOOKUP(G49,Lembar1!$A$1:$B$4,2,FALSE)</f>
        <v>4</v>
      </c>
    </row>
    <row r="50" spans="1:8" x14ac:dyDescent="0.2">
      <c r="A50" s="2">
        <v>47</v>
      </c>
      <c r="B50" s="13">
        <v>58</v>
      </c>
      <c r="C50" s="11" t="str">
        <f t="shared" si="0"/>
        <v>Pralansia</v>
      </c>
      <c r="G50" s="2" t="s">
        <v>14</v>
      </c>
      <c r="H50" s="11">
        <f>VLOOKUP(G50,Lembar1!$A$1:$B$4,2,FALSE)</f>
        <v>3</v>
      </c>
    </row>
    <row r="51" spans="1:8" x14ac:dyDescent="0.2">
      <c r="A51" s="2">
        <v>48</v>
      </c>
      <c r="B51" s="13">
        <v>36</v>
      </c>
      <c r="C51" s="11" t="str">
        <f t="shared" si="0"/>
        <v>Dewasa</v>
      </c>
      <c r="G51" s="2" t="s">
        <v>17</v>
      </c>
      <c r="H51" s="11">
        <f>VLOOKUP(G51,Lembar1!$A$1:$B$4,2,FALSE)</f>
        <v>4</v>
      </c>
    </row>
    <row r="52" spans="1:8" x14ac:dyDescent="0.2">
      <c r="A52" s="2">
        <v>49</v>
      </c>
      <c r="B52" s="13">
        <v>42</v>
      </c>
      <c r="C52" s="11" t="str">
        <f t="shared" si="0"/>
        <v>Dewasa</v>
      </c>
      <c r="G52" s="2" t="s">
        <v>14</v>
      </c>
      <c r="H52" s="11">
        <f>VLOOKUP(G52,Lembar1!$A$1:$B$4,2,FALSE)</f>
        <v>3</v>
      </c>
    </row>
    <row r="53" spans="1:8" x14ac:dyDescent="0.2">
      <c r="A53" s="2">
        <v>50</v>
      </c>
      <c r="B53" s="13">
        <v>57</v>
      </c>
      <c r="C53" s="11" t="str">
        <f t="shared" si="0"/>
        <v>Pralansia</v>
      </c>
      <c r="G53" s="2" t="s">
        <v>15</v>
      </c>
      <c r="H53" s="11">
        <f>VLOOKUP(G53,Lembar1!$A$1:$B$4,2,FALSE)</f>
        <v>2</v>
      </c>
    </row>
    <row r="54" spans="1:8" x14ac:dyDescent="0.2">
      <c r="A54" s="2">
        <v>51</v>
      </c>
      <c r="B54" s="13">
        <v>33</v>
      </c>
      <c r="C54" s="11" t="str">
        <f t="shared" si="0"/>
        <v>Dewasa</v>
      </c>
      <c r="G54" s="2" t="s">
        <v>14</v>
      </c>
      <c r="H54" s="11">
        <f>VLOOKUP(G54,Lembar1!$A$1:$B$4,2,FALSE)</f>
        <v>3</v>
      </c>
    </row>
    <row r="55" spans="1:8" x14ac:dyDescent="0.2">
      <c r="A55" s="2">
        <v>52</v>
      </c>
      <c r="B55" s="13">
        <v>39</v>
      </c>
      <c r="C55" s="11" t="str">
        <f t="shared" si="0"/>
        <v>Dewasa</v>
      </c>
      <c r="G55" s="2" t="s">
        <v>14</v>
      </c>
      <c r="H55" s="11">
        <f>VLOOKUP(G55,Lembar1!$A$1:$B$4,2,FALSE)</f>
        <v>3</v>
      </c>
    </row>
    <row r="56" spans="1:8" x14ac:dyDescent="0.2">
      <c r="A56" s="2">
        <v>53</v>
      </c>
      <c r="B56" s="13">
        <v>48</v>
      </c>
      <c r="C56" s="11" t="str">
        <f t="shared" si="0"/>
        <v>Pralansia</v>
      </c>
      <c r="G56" s="2" t="s">
        <v>15</v>
      </c>
      <c r="H56" s="11">
        <f>VLOOKUP(G56,Lembar1!$A$1:$B$4,2,FALSE)</f>
        <v>2</v>
      </c>
    </row>
    <row r="57" spans="1:8" x14ac:dyDescent="0.2">
      <c r="A57" s="2">
        <v>54</v>
      </c>
      <c r="B57" s="13">
        <v>59</v>
      </c>
      <c r="C57" s="11" t="str">
        <f t="shared" si="0"/>
        <v>Pralansia</v>
      </c>
      <c r="G57" s="2" t="s">
        <v>14</v>
      </c>
      <c r="H57" s="11">
        <f>VLOOKUP(G57,Lembar1!$A$1:$B$4,2,FALSE)</f>
        <v>3</v>
      </c>
    </row>
    <row r="58" spans="1:8" x14ac:dyDescent="0.2">
      <c r="A58" s="2">
        <v>55</v>
      </c>
      <c r="B58" s="13">
        <v>56</v>
      </c>
      <c r="C58" s="11" t="str">
        <f t="shared" si="0"/>
        <v>Pralansia</v>
      </c>
      <c r="G58" s="2" t="s">
        <v>15</v>
      </c>
      <c r="H58" s="11">
        <f>VLOOKUP(G58,Lembar1!$A$1:$B$4,2,FALSE)</f>
        <v>2</v>
      </c>
    </row>
    <row r="59" spans="1:8" x14ac:dyDescent="0.2">
      <c r="A59" s="2">
        <v>56</v>
      </c>
      <c r="B59" s="13">
        <v>51</v>
      </c>
      <c r="C59" s="11" t="str">
        <f t="shared" si="0"/>
        <v>Pralansia</v>
      </c>
      <c r="G59" s="2" t="s">
        <v>14</v>
      </c>
      <c r="H59" s="11">
        <f>VLOOKUP(G59,Lembar1!$A$1:$B$4,2,FALSE)</f>
        <v>3</v>
      </c>
    </row>
    <row r="60" spans="1:8" x14ac:dyDescent="0.2">
      <c r="A60" s="2">
        <v>57</v>
      </c>
      <c r="B60" s="13">
        <v>60</v>
      </c>
      <c r="C60" s="11" t="str">
        <f>IF(B60&gt;=60,"Lansia",IF(B60&gt;=45,"Pralansia",IF(B60&lt;45,"Dewasa",)))</f>
        <v>Lansia</v>
      </c>
      <c r="G60" s="2" t="s">
        <v>16</v>
      </c>
      <c r="H60" s="11">
        <f>VLOOKUP(G60,Lembar1!$A$1:$B$4,2,FALSE)</f>
        <v>1</v>
      </c>
    </row>
    <row r="61" spans="1:8" x14ac:dyDescent="0.2">
      <c r="A61" s="2">
        <v>58</v>
      </c>
      <c r="B61" s="13">
        <v>53</v>
      </c>
      <c r="C61" s="11" t="str">
        <f t="shared" si="0"/>
        <v>Pralansia</v>
      </c>
      <c r="G61" s="2" t="s">
        <v>17</v>
      </c>
      <c r="H61" s="11">
        <f>VLOOKUP(G61,Lembar1!$A$1:$B$4,2,FALSE)</f>
        <v>4</v>
      </c>
    </row>
    <row r="62" spans="1:8" x14ac:dyDescent="0.2">
      <c r="A62" s="2">
        <v>59</v>
      </c>
      <c r="B62" s="13">
        <v>54</v>
      </c>
      <c r="C62" s="11" t="str">
        <f t="shared" si="0"/>
        <v>Pralansia</v>
      </c>
      <c r="G62" s="2" t="s">
        <v>14</v>
      </c>
      <c r="H62" s="11">
        <f>VLOOKUP(G62,Lembar1!$A$1:$B$4,2,FALSE)</f>
        <v>3</v>
      </c>
    </row>
    <row r="63" spans="1:8" x14ac:dyDescent="0.2">
      <c r="A63" s="2">
        <v>60</v>
      </c>
      <c r="B63" s="13">
        <v>44</v>
      </c>
      <c r="C63" s="11" t="str">
        <f t="shared" si="0"/>
        <v>Dewasa</v>
      </c>
      <c r="G63" s="2" t="s">
        <v>17</v>
      </c>
      <c r="H63" s="11">
        <f>VLOOKUP(G63,Lembar1!$A$1:$B$4,2,FALSE)</f>
        <v>4</v>
      </c>
    </row>
    <row r="64" spans="1:8" x14ac:dyDescent="0.2">
      <c r="A64" s="2">
        <v>61</v>
      </c>
      <c r="B64" s="13">
        <v>38</v>
      </c>
      <c r="C64" s="11" t="str">
        <f t="shared" si="0"/>
        <v>Dewasa</v>
      </c>
      <c r="G64" s="2" t="s">
        <v>14</v>
      </c>
      <c r="H64" s="11">
        <f>VLOOKUP(G64,Lembar1!$A$1:$B$4,2,FALSE)</f>
        <v>3</v>
      </c>
    </row>
    <row r="65" spans="1:8" x14ac:dyDescent="0.2">
      <c r="A65" s="2">
        <v>62</v>
      </c>
      <c r="B65" s="13">
        <v>51</v>
      </c>
      <c r="C65" s="11" t="str">
        <f t="shared" si="0"/>
        <v>Pralansia</v>
      </c>
      <c r="G65" s="2" t="s">
        <v>14</v>
      </c>
      <c r="H65" s="11">
        <f>VLOOKUP(G65,Lembar1!$A$1:$B$4,2,FALSE)</f>
        <v>3</v>
      </c>
    </row>
    <row r="66" spans="1:8" x14ac:dyDescent="0.2">
      <c r="A66" s="2">
        <v>63</v>
      </c>
      <c r="B66" s="13">
        <v>24</v>
      </c>
      <c r="C66" s="11" t="str">
        <f t="shared" si="0"/>
        <v>Dewasa</v>
      </c>
      <c r="G66" s="2" t="s">
        <v>14</v>
      </c>
      <c r="H66" s="11">
        <f>VLOOKUP(G66,Lembar1!$A$1:$B$4,2,FALSE)</f>
        <v>3</v>
      </c>
    </row>
    <row r="67" spans="1:8" x14ac:dyDescent="0.2">
      <c r="A67" s="2">
        <v>64</v>
      </c>
      <c r="B67" s="13">
        <v>39</v>
      </c>
      <c r="C67" s="11" t="str">
        <f t="shared" si="0"/>
        <v>Dewasa</v>
      </c>
      <c r="G67" s="2" t="s">
        <v>15</v>
      </c>
      <c r="H67" s="11">
        <f>VLOOKUP(G67,Lembar1!$A$1:$B$4,2,FALSE)</f>
        <v>2</v>
      </c>
    </row>
    <row r="68" spans="1:8" x14ac:dyDescent="0.2">
      <c r="A68" s="2">
        <v>65</v>
      </c>
      <c r="B68" s="13">
        <v>50</v>
      </c>
      <c r="C68" s="11" t="str">
        <f t="shared" si="0"/>
        <v>Pralansia</v>
      </c>
      <c r="G68" s="2" t="s">
        <v>15</v>
      </c>
      <c r="H68" s="11">
        <f>VLOOKUP(G68,Lembar1!$A$1:$B$4,2,FALSE)</f>
        <v>2</v>
      </c>
    </row>
    <row r="69" spans="1:8" x14ac:dyDescent="0.2">
      <c r="A69" s="2">
        <v>66</v>
      </c>
      <c r="B69" s="13">
        <v>53</v>
      </c>
      <c r="C69" s="11" t="str">
        <f t="shared" ref="C69" si="5">IF(B69&gt;60,"Lansia",IF(B69&gt;=45,"Pralansia",IF(B69&lt;45,"Dewasa",)))</f>
        <v>Pralansia</v>
      </c>
      <c r="G69" s="2" t="s">
        <v>15</v>
      </c>
      <c r="H69" s="11">
        <f>VLOOKUP(G69,Lembar1!$A$1:$B$4,2,FALSE)</f>
        <v>2</v>
      </c>
    </row>
    <row r="262" spans="1:1" x14ac:dyDescent="0.2">
      <c r="A262" t="s">
        <v>35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A87A-91E4-4145-949D-B172AADF8D0F}">
  <dimension ref="A1:B437"/>
  <sheetViews>
    <sheetView topLeftCell="A411" zoomScale="146" zoomScaleNormal="146" workbookViewId="0">
      <selection activeCell="A436" sqref="A436"/>
    </sheetView>
  </sheetViews>
  <sheetFormatPr baseColWidth="10" defaultRowHeight="15" x14ac:dyDescent="0.2"/>
  <sheetData>
    <row r="1" spans="1:2" x14ac:dyDescent="0.2">
      <c r="A1" t="s">
        <v>16</v>
      </c>
      <c r="B1">
        <v>1</v>
      </c>
    </row>
    <row r="2" spans="1:2" x14ac:dyDescent="0.2">
      <c r="A2" t="s">
        <v>15</v>
      </c>
      <c r="B2">
        <v>2</v>
      </c>
    </row>
    <row r="3" spans="1:2" x14ac:dyDescent="0.2">
      <c r="A3" t="s">
        <v>14</v>
      </c>
      <c r="B3">
        <v>3</v>
      </c>
    </row>
    <row r="4" spans="1:2" x14ac:dyDescent="0.2">
      <c r="A4" t="s">
        <v>17</v>
      </c>
      <c r="B4">
        <v>4</v>
      </c>
    </row>
    <row r="437" spans="1:1" x14ac:dyDescent="0.2">
      <c r="A43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Sheet1</vt:lpstr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2022-04-22T05:17:45Z</dcterms:created>
  <dcterms:modified xsi:type="dcterms:W3CDTF">2022-04-22T11:33:48Z</dcterms:modified>
</cp:coreProperties>
</file>