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097D2D1-D260-42C0-882C-EF33C833BE74}" xr6:coauthVersionLast="47" xr6:coauthVersionMax="47" xr10:uidLastSave="{00000000-0000-0000-0000-000000000000}"/>
  <bookViews>
    <workbookView xWindow="-110" yWindow="-110" windowWidth="19420" windowHeight="10300" xr2:uid="{5FEE077E-A355-497F-8B02-A3CBED0390C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9" i="1"/>
  <c r="L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AR12" i="1"/>
  <c r="AV12" i="1"/>
  <c r="AZ12" i="1"/>
  <c r="BH12" i="1"/>
  <c r="BL12" i="1"/>
  <c r="BP12" i="1"/>
  <c r="BX12" i="1"/>
  <c r="S12" i="1"/>
  <c r="AE11" i="1"/>
  <c r="AE12" i="1" s="1"/>
  <c r="AF11" i="1"/>
  <c r="AF12" i="1" s="1"/>
  <c r="AG11" i="1"/>
  <c r="AG12" i="1" s="1"/>
  <c r="AH11" i="1"/>
  <c r="AH12" i="1" s="1"/>
  <c r="AI11" i="1"/>
  <c r="AI12" i="1" s="1"/>
  <c r="AJ11" i="1"/>
  <c r="AJ12" i="1" s="1"/>
  <c r="AK11" i="1"/>
  <c r="AK12" i="1" s="1"/>
  <c r="AL11" i="1"/>
  <c r="AL12" i="1" s="1"/>
  <c r="AM11" i="1"/>
  <c r="AM12" i="1" s="1"/>
  <c r="AN11" i="1"/>
  <c r="AN12" i="1" s="1"/>
  <c r="AO11" i="1"/>
  <c r="AO12" i="1" s="1"/>
  <c r="AP11" i="1"/>
  <c r="AP12" i="1" s="1"/>
  <c r="AQ11" i="1"/>
  <c r="AQ12" i="1" s="1"/>
  <c r="AR11" i="1"/>
  <c r="AS11" i="1"/>
  <c r="AS12" i="1" s="1"/>
  <c r="AT11" i="1"/>
  <c r="AT12" i="1" s="1"/>
  <c r="AU11" i="1"/>
  <c r="AU12" i="1" s="1"/>
  <c r="AV11" i="1"/>
  <c r="AW11" i="1"/>
  <c r="AW12" i="1" s="1"/>
  <c r="AX11" i="1"/>
  <c r="AX12" i="1" s="1"/>
  <c r="AY11" i="1"/>
  <c r="AY12" i="1" s="1"/>
  <c r="AZ11" i="1"/>
  <c r="BA11" i="1"/>
  <c r="BA12" i="1" s="1"/>
  <c r="BB11" i="1"/>
  <c r="BB12" i="1" s="1"/>
  <c r="BC11" i="1"/>
  <c r="BC12" i="1" s="1"/>
  <c r="BD11" i="1"/>
  <c r="BD12" i="1" s="1"/>
  <c r="BE11" i="1"/>
  <c r="BE12" i="1" s="1"/>
  <c r="BF11" i="1"/>
  <c r="BF12" i="1" s="1"/>
  <c r="BG11" i="1"/>
  <c r="BG12" i="1" s="1"/>
  <c r="BH11" i="1"/>
  <c r="BI11" i="1"/>
  <c r="BI12" i="1" s="1"/>
  <c r="BJ11" i="1"/>
  <c r="BJ12" i="1" s="1"/>
  <c r="BK11" i="1"/>
  <c r="BK12" i="1" s="1"/>
  <c r="BL11" i="1"/>
  <c r="BM11" i="1"/>
  <c r="BM12" i="1" s="1"/>
  <c r="BN11" i="1"/>
  <c r="BN12" i="1" s="1"/>
  <c r="BO11" i="1"/>
  <c r="BO12" i="1" s="1"/>
  <c r="BP11" i="1"/>
  <c r="BQ11" i="1"/>
  <c r="BQ12" i="1" s="1"/>
  <c r="BR11" i="1"/>
  <c r="BR12" i="1" s="1"/>
  <c r="BS11" i="1"/>
  <c r="BS12" i="1" s="1"/>
  <c r="BT11" i="1"/>
  <c r="BT12" i="1" s="1"/>
  <c r="BU11" i="1"/>
  <c r="BU12" i="1" s="1"/>
  <c r="BV11" i="1"/>
  <c r="BV12" i="1" s="1"/>
  <c r="BW11" i="1"/>
  <c r="BW12" i="1" s="1"/>
  <c r="BX11" i="1"/>
  <c r="BY11" i="1"/>
  <c r="BY12" i="1" s="1"/>
  <c r="BZ11" i="1"/>
  <c r="BZ12" i="1" s="1"/>
  <c r="CA11" i="1"/>
  <c r="CA12" i="1" s="1"/>
  <c r="CB11" i="1"/>
  <c r="CB12" i="1" s="1"/>
  <c r="CC11" i="1"/>
  <c r="CC12" i="1" s="1"/>
  <c r="CD11" i="1"/>
  <c r="CD12" i="1" s="1"/>
  <c r="R11" i="1"/>
  <c r="R12" i="1" s="1"/>
  <c r="S11" i="1"/>
  <c r="T11" i="1"/>
  <c r="T12" i="1" s="1"/>
  <c r="U11" i="1"/>
  <c r="U12" i="1" s="1"/>
  <c r="V11" i="1"/>
  <c r="V12" i="1" s="1"/>
  <c r="W11" i="1"/>
  <c r="W12" i="1" s="1"/>
  <c r="X11" i="1"/>
  <c r="X12" i="1" s="1"/>
  <c r="Y11" i="1"/>
  <c r="Y12" i="1" s="1"/>
  <c r="Z11" i="1"/>
  <c r="Z12" i="1" s="1"/>
  <c r="AA11" i="1"/>
  <c r="AA12" i="1" s="1"/>
  <c r="AB11" i="1"/>
  <c r="AB12" i="1" s="1"/>
  <c r="AC11" i="1"/>
  <c r="AC12" i="1" s="1"/>
  <c r="AD11" i="1"/>
  <c r="AD12" i="1" s="1"/>
  <c r="Q11" i="1"/>
  <c r="Q12" i="1" s="1"/>
  <c r="C6" i="1"/>
  <c r="C5" i="1"/>
  <c r="L4" i="1" s="1"/>
  <c r="C4" i="1"/>
  <c r="L5" i="1" s="1"/>
  <c r="E6" i="1"/>
  <c r="E5" i="1"/>
  <c r="E4" i="1"/>
  <c r="C60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8" i="1"/>
  <c r="C69" i="1"/>
  <c r="L3" i="1" l="1"/>
</calcChain>
</file>

<file path=xl/sharedStrings.xml><?xml version="1.0" encoding="utf-8"?>
<sst xmlns="http://schemas.openxmlformats.org/spreadsheetml/2006/main" count="110" uniqueCount="35">
  <si>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</si>
  <si>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</si>
  <si>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</si>
  <si>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</si>
  <si>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</si>
  <si>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</si>
  <si>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</si>
  <si>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</si>
  <si>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</si>
  <si>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</si>
  <si>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</si>
  <si>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</si>
  <si>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</si>
  <si>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</si>
  <si>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</si>
  <si>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</si>
  <si>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</si>
  <si>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</si>
  <si>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</si>
  <si>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</si>
  <si>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</si>
  <si>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</si>
  <si>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</si>
  <si>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</si>
  <si>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</si>
  <si>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</si>
  <si>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</si>
  <si>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</si>
  <si>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</si>
  <si>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>NILAI</t>
  </si>
  <si>
    <t>PENDIDIKAN</t>
  </si>
  <si>
    <t>JUMLAH SKOR</t>
  </si>
  <si>
    <t>JUMLAH</t>
  </si>
  <si>
    <t>2. Buat diagram batang kategori karakteristik umur, diagram pie untuk pendidikan terakhir dan line untuk kunjungan posyandu</t>
  </si>
  <si>
    <t>GALUH CANDRA DEWI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</si>
</sst>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KARAKTERISTIK UMUR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Sheet1!$J$3:$K$3</c:f>
              <c:strCache>
                <c:ptCount val="2"/>
                <c:pt idx="0">
                  <c:v>Dewasa</c:v>
                </c:pt>
                <c:pt idx="1">
                  <c:v>&lt;45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Sheet1!$L$3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3-45D1-8D61-E8A9833E71E6}"/>
            </c:ext>
          </c:extLst>
        </c:ser>
        <c:ser>
          <c:idx val="1"/>
          <c:order val="1"/>
          <c:tx>
            <c:strRef>
              <c:f>Sheet1!$J$4:$K$4</c:f>
              <c:strCache>
                <c:ptCount val="2"/>
                <c:pt idx="0">
                  <c:v>Pralansia</c:v>
                </c:pt>
                <c:pt idx="1">
                  <c:v>45-59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Sheet1!$L$4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3-45D1-8D61-E8A9833E71E6}"/>
            </c:ext>
          </c:extLst>
        </c:ser>
        <c:ser>
          <c:idx val="2"/>
          <c:order val="2"/>
          <c:tx>
            <c:strRef>
              <c:f>Sheet1!$J$5:$K$5</c:f>
              <c:strCache>
                <c:ptCount val="2"/>
                <c:pt idx="0">
                  <c:v>lansia</c:v>
                </c:pt>
                <c:pt idx="1">
                  <c:v>&gt;60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Sheet1!$L$5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3-45D1-8D61-E8A9833E71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969217104"/>
        <c:axId val="1969214608"/>
      </c:barChart>
      <c:catAx>
        <c:axId val="196921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214608"/>
        <c:crosses val="autoZero"/>
        <c:auto val="1"/>
        <c:lblAlgn val="ctr"/>
        <c:lblOffset val="100"/>
        <c:noMultiLvlLbl val="0"/>
      </c:catAx>
      <c:valAx>
        <c:axId val="19692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2171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PENDIDIKAN TERAKHIR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0-44EE-8CD1-263E65BBCA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NILAI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66.666666666666657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7-4202-8901-DBDE8BDC3E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133120"/>
        <c:axId val="75141024"/>
      </c:lineChart>
      <c:catAx>
        <c:axId val="7513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41024"/>
        <c:crosses val="autoZero"/>
        <c:auto val="1"/>
        <c:lblAlgn val="ctr"/>
        <c:lblOffset val="100"/>
        <c:noMultiLvlLbl val="0"/>
      </c:catAx>
      <c:valAx>
        <c:axId val="751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3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386290</xdr:colOff>
      <xdr:row>23</xdr:row>
      <xdr:rowOff>8818</xdr:rowOff>
    </xdr:from>
    <xdr:to>
      <xdr:col>13</xdr:col>
      <xdr:colOff>438451</xdr:colOff>
      <xdr:row>33</xdr:row>
      <xdr:rowOff>151189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84A55-FD1A-432F-BD04-73F848D63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335139</xdr:colOff>
      <xdr:row>23</xdr:row>
      <xdr:rowOff>26459</xdr:rowOff>
    </xdr:from>
    <xdr:to>
      <xdr:col>16</xdr:col>
      <xdr:colOff>292806</xdr:colOff>
      <xdr:row>33</xdr:row>
      <xdr:rowOff>106009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79AC6B-7D56-4557-B4D3-77F4100E5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492125</xdr:colOff>
      <xdr:row>37</xdr:row>
      <xdr:rowOff>169597</xdr:rowOff>
    </xdr:from>
    <xdr:to>
      <xdr:col>15</xdr:col>
      <xdr:colOff>2684575</xdr:colOff>
      <xdr:row>56</xdr:row>
      <xdr:rowOff>104887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D6353D-FA02-4CD6-B65D-D02B1C560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5858-1DED-4F15-9C04-24FB4E4333B4}">
  <dimension ref="A1:CD69"/>
  <sheetViews>
    <sheetView tabSelected="1" zoomScale="43" zoomScaleNormal="61" workbookViewId="0">
      <selection activeCell="L10" sqref="L10"/>
    </sheetView>
  </sheetViews>
  <sheetFormatPr defaultRowHeight="14.5"/>
  <cols>
    <col min="1" max="1" width="5.453125" customWidth="1"/>
    <col min="4" max="4" width="18.7265625" customWidth="1"/>
    <col min="6" max="6" width="9.1796875" style="16"/>
    <col min="7" max="7" width="23" style="3" customWidth="1"/>
    <col min="10" max="10" width="9" customWidth="1"/>
    <col min="11" max="11" width="13.1796875" customWidth="1"/>
    <col min="15" max="15" width="5" customWidth="1"/>
    <col min="16" max="16" width="39.7265625" customWidth="1"/>
    <col min="17" max="82" width="5.1796875" customWidth="1"/>
  </cols>
  <sheetData>
    <row r="1" spans="1:82">
      <c r="J1" t="s">
        <v>9</v>
      </c>
    </row>
    <row r="2" spans="1:82" ht="15.5">
      <c r="J2" s="7" t="s">
        <v>2</v>
      </c>
      <c r="K2" s="1" t="s">
        <v>0</v>
      </c>
      <c r="L2" s="1" t="s">
        <v>32</v>
      </c>
      <c r="O2" s="40" t="s">
        <v>18</v>
      </c>
      <c r="P2" s="40" t="s">
        <v>19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82" ht="15.5">
      <c r="A3" s="2" t="s">
        <v>1</v>
      </c>
      <c r="B3" s="4" t="s">
        <v>0</v>
      </c>
      <c r="C3" s="7" t="s">
        <v>2</v>
      </c>
      <c r="D3" s="5"/>
      <c r="E3" s="5"/>
      <c r="F3" s="17"/>
      <c r="G3" s="2" t="s">
        <v>10</v>
      </c>
      <c r="H3" s="7" t="s">
        <v>2</v>
      </c>
      <c r="J3" s="9" t="s">
        <v>3</v>
      </c>
      <c r="K3" s="10" t="s">
        <v>4</v>
      </c>
      <c r="L3" s="11">
        <f>COUNTIF(C4:C69,"DEWASA")</f>
        <v>25</v>
      </c>
      <c r="O3" s="41"/>
      <c r="P3" s="41"/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>
        <v>12</v>
      </c>
      <c r="AC3" s="24">
        <v>13</v>
      </c>
      <c r="AD3" s="24">
        <v>14</v>
      </c>
      <c r="AE3" s="24">
        <v>15</v>
      </c>
      <c r="AF3" s="24">
        <v>16</v>
      </c>
      <c r="AG3" s="24">
        <v>17</v>
      </c>
      <c r="AH3" s="24">
        <v>18</v>
      </c>
      <c r="AI3" s="24">
        <v>19</v>
      </c>
      <c r="AJ3" s="24">
        <v>20</v>
      </c>
      <c r="AK3" s="24">
        <v>21</v>
      </c>
      <c r="AL3" s="24">
        <v>22</v>
      </c>
      <c r="AM3" s="24">
        <v>23</v>
      </c>
      <c r="AN3" s="24">
        <v>24</v>
      </c>
      <c r="AO3" s="24">
        <v>25</v>
      </c>
      <c r="AP3" s="24">
        <v>26</v>
      </c>
      <c r="AQ3" s="24">
        <v>27</v>
      </c>
      <c r="AR3" s="24">
        <v>28</v>
      </c>
      <c r="AS3" s="24">
        <v>29</v>
      </c>
      <c r="AT3" s="24">
        <v>30</v>
      </c>
      <c r="AU3" s="24">
        <v>31</v>
      </c>
      <c r="AV3" s="24">
        <v>32</v>
      </c>
      <c r="AW3" s="24">
        <v>33</v>
      </c>
      <c r="AX3" s="24">
        <v>34</v>
      </c>
      <c r="AY3" s="24">
        <v>35</v>
      </c>
      <c r="AZ3" s="24">
        <v>36</v>
      </c>
      <c r="BA3" s="24">
        <v>37</v>
      </c>
      <c r="BB3" s="24">
        <v>38</v>
      </c>
      <c r="BC3" s="24">
        <v>39</v>
      </c>
      <c r="BD3" s="24">
        <v>40</v>
      </c>
      <c r="BE3" s="24">
        <v>41</v>
      </c>
      <c r="BF3" s="24">
        <v>42</v>
      </c>
      <c r="BG3" s="24">
        <v>43</v>
      </c>
      <c r="BH3" s="24">
        <v>44</v>
      </c>
      <c r="BI3" s="29">
        <v>45</v>
      </c>
      <c r="BJ3" s="29">
        <v>46</v>
      </c>
      <c r="BK3" s="29">
        <v>47</v>
      </c>
      <c r="BL3" s="29">
        <v>48</v>
      </c>
      <c r="BM3" s="29">
        <v>49</v>
      </c>
      <c r="BN3" s="29">
        <v>50</v>
      </c>
      <c r="BO3" s="29">
        <v>51</v>
      </c>
      <c r="BP3" s="29">
        <v>52</v>
      </c>
      <c r="BQ3" s="29">
        <v>53</v>
      </c>
      <c r="BR3" s="29">
        <v>54</v>
      </c>
      <c r="BS3" s="29">
        <v>55</v>
      </c>
      <c r="BT3" s="29">
        <v>56</v>
      </c>
      <c r="BU3" s="29">
        <v>57</v>
      </c>
      <c r="BV3" s="29">
        <v>58</v>
      </c>
      <c r="BW3" s="29">
        <v>59</v>
      </c>
      <c r="BX3" s="29">
        <v>60</v>
      </c>
      <c r="BY3" s="29">
        <v>61</v>
      </c>
      <c r="BZ3" s="29">
        <v>62</v>
      </c>
      <c r="CA3" s="29">
        <v>63</v>
      </c>
      <c r="CB3" s="29">
        <v>64</v>
      </c>
      <c r="CC3" s="29">
        <v>65</v>
      </c>
      <c r="CD3" s="29">
        <v>66</v>
      </c>
    </row>
    <row r="4" spans="1:82">
      <c r="A4" s="2">
        <v>1</v>
      </c>
      <c r="B4" s="12">
        <v>66</v>
      </c>
      <c r="C4" s="11" t="str">
        <f>IF(B4&gt;60,"Lansia",IF(B4&gt;=45,"Pralansia",))</f>
        <v>Lansia</v>
      </c>
      <c r="D4" s="15" t="s">
        <v>11</v>
      </c>
      <c r="E4" s="39">
        <f>MAX(B4:B69)</f>
        <v>67</v>
      </c>
      <c r="F4" s="18"/>
      <c r="G4" s="2" t="s">
        <v>14</v>
      </c>
      <c r="H4" s="11">
        <f>VLOOKUP(G4,Sheet2!$A$1:$B$4,2,FALSE)</f>
        <v>3</v>
      </c>
      <c r="J4" s="9" t="s">
        <v>5</v>
      </c>
      <c r="K4" s="10" t="s">
        <v>6</v>
      </c>
      <c r="L4" s="11">
        <f>COUNTIF(C5:C70,"PRALANSIA")</f>
        <v>35</v>
      </c>
      <c r="O4" s="25"/>
      <c r="P4" s="32" t="s">
        <v>26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7"/>
      <c r="BG4" s="27"/>
      <c r="BH4" s="27"/>
      <c r="BI4" s="30"/>
      <c r="BJ4" s="30"/>
      <c r="BK4" s="31"/>
      <c r="BL4" s="31"/>
      <c r="BM4" s="31"/>
      <c r="BN4" s="30"/>
      <c r="BO4" s="30"/>
      <c r="BP4" s="31"/>
      <c r="BQ4" s="31"/>
      <c r="BR4" s="31"/>
      <c r="BS4" s="30"/>
      <c r="BT4" s="30"/>
      <c r="BU4" s="31"/>
      <c r="BV4" s="31"/>
      <c r="BW4" s="31"/>
      <c r="BX4" s="30"/>
      <c r="BY4" s="30"/>
      <c r="BZ4" s="31"/>
      <c r="CA4" s="30"/>
      <c r="CB4" s="31"/>
      <c r="CC4" s="31"/>
      <c r="CD4" s="31"/>
    </row>
    <row r="5" spans="1:82">
      <c r="A5" s="2">
        <v>2</v>
      </c>
      <c r="B5" s="13">
        <v>48</v>
      </c>
      <c r="C5" s="11" t="str">
        <f>IF(B5&gt;60,"Lansia",IF(B5&gt;=45,"Pralansia",IF(B5&lt;45,"Dewasa",)))</f>
        <v>Pralansia</v>
      </c>
      <c r="D5" s="15" t="s">
        <v>12</v>
      </c>
      <c r="E5" s="39">
        <f>MIN(B4:B69)</f>
        <v>24</v>
      </c>
      <c r="F5" s="18"/>
      <c r="G5" s="2" t="s">
        <v>14</v>
      </c>
      <c r="H5" s="11">
        <f>VLOOKUP(G5,Sheet2!$A$1:$B$4,2,FALSE)</f>
        <v>3</v>
      </c>
      <c r="J5" s="9" t="s">
        <v>7</v>
      </c>
      <c r="K5" s="10" t="s">
        <v>8</v>
      </c>
      <c r="L5" s="11">
        <f>COUNTIF(C4:C69,"LANSIA")</f>
        <v>6</v>
      </c>
      <c r="O5" s="19">
        <v>1</v>
      </c>
      <c r="P5" s="19" t="s">
        <v>20</v>
      </c>
      <c r="Q5" s="20">
        <v>1</v>
      </c>
      <c r="R5" s="20">
        <v>0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1</v>
      </c>
      <c r="AD5" s="20">
        <v>1</v>
      </c>
      <c r="AE5" s="20">
        <v>0</v>
      </c>
      <c r="AF5" s="20">
        <v>0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0</v>
      </c>
      <c r="AO5" s="20">
        <v>1</v>
      </c>
      <c r="AP5" s="20">
        <v>1</v>
      </c>
      <c r="AQ5" s="20">
        <v>1</v>
      </c>
      <c r="AR5" s="20">
        <v>1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1</v>
      </c>
      <c r="BG5" s="20">
        <v>1</v>
      </c>
      <c r="BH5" s="20">
        <v>0</v>
      </c>
      <c r="BI5" s="20">
        <v>1</v>
      </c>
      <c r="BJ5" s="20">
        <v>1</v>
      </c>
      <c r="BK5" s="20">
        <v>1</v>
      </c>
      <c r="BL5" s="20">
        <v>1</v>
      </c>
      <c r="BM5" s="20">
        <v>1</v>
      </c>
      <c r="BN5" s="20">
        <v>1</v>
      </c>
      <c r="BO5" s="20">
        <v>1</v>
      </c>
      <c r="BP5" s="20">
        <v>1</v>
      </c>
      <c r="BQ5" s="20">
        <v>1</v>
      </c>
      <c r="BR5" s="20">
        <v>0</v>
      </c>
      <c r="BS5" s="20">
        <v>1</v>
      </c>
      <c r="BT5" s="20">
        <v>1</v>
      </c>
      <c r="BU5" s="20">
        <v>1</v>
      </c>
      <c r="BV5" s="20">
        <v>0</v>
      </c>
      <c r="BW5" s="20">
        <v>1</v>
      </c>
      <c r="BX5" s="20">
        <v>1</v>
      </c>
      <c r="BY5" s="20">
        <v>0</v>
      </c>
      <c r="BZ5" s="20">
        <v>1</v>
      </c>
      <c r="CA5" s="20">
        <v>1</v>
      </c>
      <c r="CB5" s="20">
        <v>1</v>
      </c>
      <c r="CC5" s="20">
        <v>1</v>
      </c>
      <c r="CD5" s="20">
        <v>0</v>
      </c>
    </row>
    <row r="6" spans="1:82">
      <c r="A6" s="2">
        <v>3</v>
      </c>
      <c r="B6" s="13">
        <v>50</v>
      </c>
      <c r="C6" s="11" t="str">
        <f>IF(B6&gt;60,"Lansia",IF(B6&gt;=45,"Pralansia",IF(B6&lt;45,"Dewasa",)))</f>
        <v>Pralansia</v>
      </c>
      <c r="D6" s="15" t="s">
        <v>13</v>
      </c>
      <c r="E6" s="39">
        <f>AVERAGE(B4:B69)</f>
        <v>47.878787878787875</v>
      </c>
      <c r="F6" s="18"/>
      <c r="G6" s="2" t="s">
        <v>15</v>
      </c>
      <c r="H6" s="11">
        <f>VLOOKUP(G6,Sheet2!$A$1:$B$4,2,FALSE)</f>
        <v>2</v>
      </c>
      <c r="J6" s="8"/>
      <c r="L6" s="16"/>
      <c r="O6" s="19">
        <v>2</v>
      </c>
      <c r="P6" s="19" t="s">
        <v>21</v>
      </c>
      <c r="Q6" s="20">
        <v>1</v>
      </c>
      <c r="R6" s="20">
        <v>0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>
        <v>1</v>
      </c>
      <c r="AH6" s="20">
        <v>1</v>
      </c>
      <c r="AI6" s="20">
        <v>1</v>
      </c>
      <c r="AJ6" s="20">
        <v>1</v>
      </c>
      <c r="AK6" s="20">
        <v>1</v>
      </c>
      <c r="AL6" s="20">
        <v>1</v>
      </c>
      <c r="AM6" s="20">
        <v>1</v>
      </c>
      <c r="AN6" s="20">
        <v>0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20">
        <v>1</v>
      </c>
      <c r="AZ6" s="20">
        <v>1</v>
      </c>
      <c r="BA6" s="20">
        <v>1</v>
      </c>
      <c r="BB6" s="20">
        <v>1</v>
      </c>
      <c r="BC6" s="20">
        <v>1</v>
      </c>
      <c r="BD6" s="20">
        <v>1</v>
      </c>
      <c r="BE6" s="20">
        <v>1</v>
      </c>
      <c r="BF6" s="20">
        <v>1</v>
      </c>
      <c r="BG6" s="20">
        <v>1</v>
      </c>
      <c r="BH6" s="20">
        <v>1</v>
      </c>
      <c r="BI6" s="20">
        <v>1</v>
      </c>
      <c r="BJ6" s="20">
        <v>1</v>
      </c>
      <c r="BK6" s="20">
        <v>1</v>
      </c>
      <c r="BL6" s="20">
        <v>1</v>
      </c>
      <c r="BM6" s="20">
        <v>1</v>
      </c>
      <c r="BN6" s="20">
        <v>1</v>
      </c>
      <c r="BO6" s="20">
        <v>1</v>
      </c>
      <c r="BP6" s="20">
        <v>1</v>
      </c>
      <c r="BQ6" s="20">
        <v>1</v>
      </c>
      <c r="BR6" s="20">
        <v>1</v>
      </c>
      <c r="BS6" s="20">
        <v>1</v>
      </c>
      <c r="BT6" s="20">
        <v>1</v>
      </c>
      <c r="BU6" s="20">
        <v>1</v>
      </c>
      <c r="BV6" s="20">
        <v>1</v>
      </c>
      <c r="BW6" s="20">
        <v>1</v>
      </c>
      <c r="BX6" s="20">
        <v>1</v>
      </c>
      <c r="BY6" s="20">
        <v>1</v>
      </c>
      <c r="BZ6" s="20">
        <v>1</v>
      </c>
      <c r="CA6" s="20">
        <v>1</v>
      </c>
      <c r="CB6" s="20">
        <v>1</v>
      </c>
      <c r="CC6" s="20">
        <v>1</v>
      </c>
      <c r="CD6" s="20">
        <v>1</v>
      </c>
    </row>
    <row r="7" spans="1:82" ht="28">
      <c r="A7" s="2">
        <v>4</v>
      </c>
      <c r="B7" s="13">
        <v>42</v>
      </c>
      <c r="C7" s="11" t="str">
        <f t="shared" ref="C7:C68" si="0">IF(B7&gt;60,"Lansia",IF(B7&gt;=45,"Pralansia",IF(B7&lt;45,"Dewasa",)))</f>
        <v>Dewasa</v>
      </c>
      <c r="G7" s="2" t="s">
        <v>14</v>
      </c>
      <c r="H7" s="11">
        <f>VLOOKUP(G7,Sheet2!$A$1:$B$4,2,FALSE)</f>
        <v>3</v>
      </c>
      <c r="J7" s="38" t="s">
        <v>2</v>
      </c>
      <c r="K7" s="33" t="s">
        <v>30</v>
      </c>
      <c r="L7" s="1" t="s">
        <v>32</v>
      </c>
      <c r="O7" s="19">
        <v>3</v>
      </c>
      <c r="P7" s="19" t="s">
        <v>22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0</v>
      </c>
      <c r="X7" s="20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20">
        <v>1</v>
      </c>
      <c r="AI7" s="20">
        <v>1</v>
      </c>
      <c r="AJ7" s="20">
        <v>0</v>
      </c>
      <c r="AK7" s="20">
        <v>1</v>
      </c>
      <c r="AL7" s="20">
        <v>1</v>
      </c>
      <c r="AM7" s="20">
        <v>1</v>
      </c>
      <c r="AN7" s="20">
        <v>1</v>
      </c>
      <c r="AO7" s="20">
        <v>0</v>
      </c>
      <c r="AP7" s="20">
        <v>1</v>
      </c>
      <c r="AQ7" s="20">
        <v>1</v>
      </c>
      <c r="AR7" s="20">
        <v>1</v>
      </c>
      <c r="AS7" s="20">
        <v>0</v>
      </c>
      <c r="AT7" s="20">
        <v>1</v>
      </c>
      <c r="AU7" s="20">
        <v>1</v>
      </c>
      <c r="AV7" s="20">
        <v>1</v>
      </c>
      <c r="AW7" s="20">
        <v>0</v>
      </c>
      <c r="AX7" s="20">
        <v>0</v>
      </c>
      <c r="AY7" s="20">
        <v>1</v>
      </c>
      <c r="AZ7" s="20">
        <v>1</v>
      </c>
      <c r="BA7" s="20">
        <v>1</v>
      </c>
      <c r="BB7" s="20">
        <v>1</v>
      </c>
      <c r="BC7" s="20">
        <v>1</v>
      </c>
      <c r="BD7" s="20">
        <v>1</v>
      </c>
      <c r="BE7" s="20">
        <v>1</v>
      </c>
      <c r="BF7" s="20">
        <v>1</v>
      </c>
      <c r="BG7" s="20">
        <v>0</v>
      </c>
      <c r="BH7" s="20">
        <v>1</v>
      </c>
      <c r="BI7" s="20">
        <v>1</v>
      </c>
      <c r="BJ7" s="20">
        <v>1</v>
      </c>
      <c r="BK7" s="20">
        <v>1</v>
      </c>
      <c r="BL7" s="20">
        <v>1</v>
      </c>
      <c r="BM7" s="20">
        <v>0</v>
      </c>
      <c r="BN7" s="20">
        <v>1</v>
      </c>
      <c r="BO7" s="20">
        <v>1</v>
      </c>
      <c r="BP7" s="20">
        <v>1</v>
      </c>
      <c r="BQ7" s="20">
        <v>1</v>
      </c>
      <c r="BR7" s="20">
        <v>1</v>
      </c>
      <c r="BS7" s="20">
        <v>1</v>
      </c>
      <c r="BT7" s="20">
        <v>0</v>
      </c>
      <c r="BU7" s="20">
        <v>1</v>
      </c>
      <c r="BV7" s="20">
        <v>1</v>
      </c>
      <c r="BW7" s="20">
        <v>1</v>
      </c>
      <c r="BX7" s="20">
        <v>1</v>
      </c>
      <c r="BY7" s="20">
        <v>0</v>
      </c>
      <c r="BZ7" s="20">
        <v>1</v>
      </c>
      <c r="CA7" s="20">
        <v>1</v>
      </c>
      <c r="CB7" s="20">
        <v>0</v>
      </c>
      <c r="CC7" s="20">
        <v>1</v>
      </c>
      <c r="CD7" s="20">
        <v>1</v>
      </c>
    </row>
    <row r="8" spans="1:82" ht="28">
      <c r="A8" s="2">
        <v>5</v>
      </c>
      <c r="B8" s="13">
        <v>54</v>
      </c>
      <c r="C8" s="11" t="str">
        <f t="shared" si="0"/>
        <v>Pralansia</v>
      </c>
      <c r="G8" s="2" t="s">
        <v>16</v>
      </c>
      <c r="H8" s="11">
        <f>VLOOKUP(G8,Sheet2!$A$1:$B$4,2,FALSE)</f>
        <v>1</v>
      </c>
      <c r="J8" s="9">
        <v>1</v>
      </c>
      <c r="K8" s="10" t="s">
        <v>16</v>
      </c>
      <c r="L8" s="11">
        <f>COUNTIF(G4:G69,"SD")</f>
        <v>5</v>
      </c>
      <c r="O8" s="19">
        <v>4</v>
      </c>
      <c r="P8" s="19" t="s">
        <v>23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0">
        <v>1</v>
      </c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>
        <v>1</v>
      </c>
      <c r="BB8" s="20">
        <v>0</v>
      </c>
      <c r="BC8" s="20">
        <v>1</v>
      </c>
      <c r="BD8" s="20">
        <v>0</v>
      </c>
      <c r="BE8" s="20">
        <v>1</v>
      </c>
      <c r="BF8" s="20">
        <v>1</v>
      </c>
      <c r="BG8" s="20">
        <v>1</v>
      </c>
      <c r="BH8" s="20">
        <v>0</v>
      </c>
      <c r="BI8" s="20">
        <v>1</v>
      </c>
      <c r="BJ8" s="20">
        <v>1</v>
      </c>
      <c r="BK8" s="20">
        <v>1</v>
      </c>
      <c r="BL8" s="20">
        <v>0</v>
      </c>
      <c r="BM8" s="20">
        <v>1</v>
      </c>
      <c r="BN8" s="20">
        <v>1</v>
      </c>
      <c r="BO8" s="20">
        <v>1</v>
      </c>
      <c r="BP8" s="20">
        <v>0</v>
      </c>
      <c r="BQ8" s="20">
        <v>1</v>
      </c>
      <c r="BR8" s="20">
        <v>1</v>
      </c>
      <c r="BS8" s="20">
        <v>1</v>
      </c>
      <c r="BT8" s="20">
        <v>1</v>
      </c>
      <c r="BU8" s="20">
        <v>0</v>
      </c>
      <c r="BV8" s="20">
        <v>1</v>
      </c>
      <c r="BW8" s="20">
        <v>1</v>
      </c>
      <c r="BX8" s="20">
        <v>1</v>
      </c>
      <c r="BY8" s="20">
        <v>1</v>
      </c>
      <c r="BZ8" s="20">
        <v>1</v>
      </c>
      <c r="CA8" s="20">
        <v>1</v>
      </c>
      <c r="CB8" s="20">
        <v>0</v>
      </c>
      <c r="CC8" s="20">
        <v>1</v>
      </c>
      <c r="CD8" s="20">
        <v>0</v>
      </c>
    </row>
    <row r="9" spans="1:82" ht="28">
      <c r="A9" s="2">
        <v>6</v>
      </c>
      <c r="B9" s="13">
        <v>37</v>
      </c>
      <c r="C9" s="11" t="str">
        <f t="shared" si="0"/>
        <v>Dewasa</v>
      </c>
      <c r="G9" s="2" t="s">
        <v>17</v>
      </c>
      <c r="H9" s="11">
        <f>VLOOKUP(G9,Sheet2!$A$1:$B$4,2,FALSE)</f>
        <v>4</v>
      </c>
      <c r="J9" s="9">
        <v>2</v>
      </c>
      <c r="K9" s="10" t="s">
        <v>15</v>
      </c>
      <c r="L9" s="11">
        <f>COUNTIF(G5:G70,"SMP")</f>
        <v>16</v>
      </c>
      <c r="O9" s="19">
        <v>5</v>
      </c>
      <c r="P9" s="19" t="s">
        <v>24</v>
      </c>
      <c r="Q9" s="22">
        <v>1</v>
      </c>
      <c r="R9" s="22"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0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22">
        <v>1</v>
      </c>
      <c r="BO9" s="22">
        <v>1</v>
      </c>
      <c r="BP9" s="22">
        <v>1</v>
      </c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  <c r="BY9" s="22">
        <v>1</v>
      </c>
      <c r="BZ9" s="22">
        <v>1</v>
      </c>
      <c r="CA9" s="22">
        <v>1</v>
      </c>
      <c r="CB9" s="22">
        <v>1</v>
      </c>
      <c r="CC9" s="22">
        <v>1</v>
      </c>
      <c r="CD9" s="22">
        <v>1</v>
      </c>
    </row>
    <row r="10" spans="1:82" ht="42">
      <c r="A10" s="2">
        <v>7</v>
      </c>
      <c r="B10" s="13">
        <v>66</v>
      </c>
      <c r="C10" s="11" t="str">
        <f t="shared" si="0"/>
        <v>Lansia</v>
      </c>
      <c r="G10" s="2" t="s">
        <v>14</v>
      </c>
      <c r="H10" s="11">
        <f>VLOOKUP(G10,Sheet2!$A$1:$B$4,2,FALSE)</f>
        <v>3</v>
      </c>
      <c r="J10" s="9">
        <v>3</v>
      </c>
      <c r="K10" s="10" t="s">
        <v>14</v>
      </c>
      <c r="L10" s="11">
        <f>COUNTIF(G4:G69,"SMA")</f>
        <v>36</v>
      </c>
      <c r="O10" s="19">
        <v>6</v>
      </c>
      <c r="P10" s="21" t="s">
        <v>25</v>
      </c>
      <c r="Q10" s="23">
        <v>1</v>
      </c>
      <c r="R10" s="23">
        <v>0</v>
      </c>
      <c r="S10" s="23">
        <v>1</v>
      </c>
      <c r="T10" s="23">
        <v>1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3">
        <v>1</v>
      </c>
      <c r="AC10" s="23">
        <v>1</v>
      </c>
      <c r="AD10" s="23">
        <v>0</v>
      </c>
      <c r="AE10" s="23">
        <v>0</v>
      </c>
      <c r="AF10" s="23">
        <v>1</v>
      </c>
      <c r="AG10" s="23">
        <v>1</v>
      </c>
      <c r="AH10" s="23">
        <v>0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1</v>
      </c>
      <c r="AO10" s="23">
        <v>1</v>
      </c>
      <c r="AP10" s="23">
        <v>0</v>
      </c>
      <c r="AQ10" s="23">
        <v>1</v>
      </c>
      <c r="AR10" s="23">
        <v>1</v>
      </c>
      <c r="AS10" s="23">
        <v>1</v>
      </c>
      <c r="AT10" s="23">
        <v>0</v>
      </c>
      <c r="AU10" s="23">
        <v>0</v>
      </c>
      <c r="AV10" s="23">
        <v>1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1</v>
      </c>
      <c r="BI10" s="23">
        <v>1</v>
      </c>
      <c r="BJ10" s="23">
        <v>0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1</v>
      </c>
      <c r="BQ10" s="23">
        <v>1</v>
      </c>
      <c r="BR10" s="23">
        <v>1</v>
      </c>
      <c r="BS10" s="23">
        <v>0</v>
      </c>
      <c r="BT10" s="23">
        <v>1</v>
      </c>
      <c r="BU10" s="23">
        <v>0</v>
      </c>
      <c r="BV10" s="23">
        <v>1</v>
      </c>
      <c r="BW10" s="23">
        <v>1</v>
      </c>
      <c r="BX10" s="23">
        <v>1</v>
      </c>
      <c r="BY10" s="23">
        <v>0</v>
      </c>
      <c r="BZ10" s="23">
        <v>1</v>
      </c>
      <c r="CA10" s="23">
        <v>1</v>
      </c>
      <c r="CB10" s="23">
        <v>1</v>
      </c>
      <c r="CC10" s="23">
        <v>1</v>
      </c>
      <c r="CD10" s="23">
        <v>0</v>
      </c>
    </row>
    <row r="11" spans="1:82">
      <c r="A11" s="2">
        <v>8</v>
      </c>
      <c r="B11" s="13">
        <v>44</v>
      </c>
      <c r="C11" s="11" t="str">
        <f t="shared" si="0"/>
        <v>Dewasa</v>
      </c>
      <c r="G11" s="2" t="s">
        <v>14</v>
      </c>
      <c r="H11" s="11">
        <f>VLOOKUP(G11,Sheet2!$A$1:$B$4,2,FALSE)</f>
        <v>3</v>
      </c>
      <c r="J11" s="9">
        <v>4</v>
      </c>
      <c r="K11" s="10" t="s">
        <v>17</v>
      </c>
      <c r="L11" s="11">
        <f>COUNTIF(G7:G72,"PT")</f>
        <v>9</v>
      </c>
      <c r="O11" s="28"/>
      <c r="P11" s="36" t="s">
        <v>31</v>
      </c>
      <c r="Q11" s="34">
        <f>SUM(Q5:Q10)</f>
        <v>6</v>
      </c>
      <c r="R11" s="34">
        <f t="shared" ref="R11:AE11" si="1">SUM(R5:R10)</f>
        <v>2</v>
      </c>
      <c r="S11" s="34">
        <f t="shared" si="1"/>
        <v>6</v>
      </c>
      <c r="T11" s="34">
        <f t="shared" si="1"/>
        <v>6</v>
      </c>
      <c r="U11" s="34">
        <f t="shared" si="1"/>
        <v>6</v>
      </c>
      <c r="V11" s="34">
        <f t="shared" si="1"/>
        <v>5</v>
      </c>
      <c r="W11" s="34">
        <f t="shared" si="1"/>
        <v>4</v>
      </c>
      <c r="X11" s="34">
        <f t="shared" si="1"/>
        <v>5</v>
      </c>
      <c r="Y11" s="34">
        <f t="shared" si="1"/>
        <v>5</v>
      </c>
      <c r="Z11" s="34">
        <f t="shared" si="1"/>
        <v>4</v>
      </c>
      <c r="AA11" s="34">
        <f t="shared" si="1"/>
        <v>6</v>
      </c>
      <c r="AB11" s="34">
        <f t="shared" si="1"/>
        <v>6</v>
      </c>
      <c r="AC11" s="34">
        <f t="shared" si="1"/>
        <v>6</v>
      </c>
      <c r="AD11" s="34">
        <f t="shared" si="1"/>
        <v>4</v>
      </c>
      <c r="AE11" s="34">
        <f t="shared" si="1"/>
        <v>4</v>
      </c>
      <c r="AF11" s="34">
        <f t="shared" ref="AF11" si="2">SUM(AF5:AF10)</f>
        <v>5</v>
      </c>
      <c r="AG11" s="34">
        <f t="shared" ref="AG11" si="3">SUM(AG5:AG10)</f>
        <v>6</v>
      </c>
      <c r="AH11" s="34">
        <f t="shared" ref="AH11" si="4">SUM(AH5:AH10)</f>
        <v>5</v>
      </c>
      <c r="AI11" s="34">
        <f t="shared" ref="AI11" si="5">SUM(AI5:AI10)</f>
        <v>5</v>
      </c>
      <c r="AJ11" s="34">
        <f t="shared" ref="AJ11" si="6">SUM(AJ5:AJ10)</f>
        <v>4</v>
      </c>
      <c r="AK11" s="34">
        <f t="shared" ref="AK11" si="7">SUM(AK5:AK10)</f>
        <v>6</v>
      </c>
      <c r="AL11" s="34">
        <f t="shared" ref="AL11" si="8">SUM(AL5:AL10)</f>
        <v>6</v>
      </c>
      <c r="AM11" s="34">
        <f t="shared" ref="AM11" si="9">SUM(AM5:AM10)</f>
        <v>5</v>
      </c>
      <c r="AN11" s="34">
        <f t="shared" ref="AN11" si="10">SUM(AN5:AN10)</f>
        <v>4</v>
      </c>
      <c r="AO11" s="34">
        <f t="shared" ref="AO11" si="11">SUM(AO5:AO10)</f>
        <v>5</v>
      </c>
      <c r="AP11" s="34">
        <f t="shared" ref="AP11" si="12">SUM(AP5:AP10)</f>
        <v>5</v>
      </c>
      <c r="AQ11" s="34">
        <f t="shared" ref="AQ11" si="13">SUM(AQ5:AQ10)</f>
        <v>6</v>
      </c>
      <c r="AR11" s="34">
        <f t="shared" ref="AR11:AS11" si="14">SUM(AR5:AR10)</f>
        <v>6</v>
      </c>
      <c r="AS11" s="34">
        <f t="shared" si="14"/>
        <v>5</v>
      </c>
      <c r="AT11" s="34">
        <f t="shared" ref="AT11" si="15">SUM(AT5:AT10)</f>
        <v>5</v>
      </c>
      <c r="AU11" s="34">
        <f t="shared" ref="AU11" si="16">SUM(AU5:AU10)</f>
        <v>5</v>
      </c>
      <c r="AV11" s="34">
        <f t="shared" ref="AV11" si="17">SUM(AV5:AV10)</f>
        <v>6</v>
      </c>
      <c r="AW11" s="34">
        <f t="shared" ref="AW11" si="18">SUM(AW5:AW10)</f>
        <v>2</v>
      </c>
      <c r="AX11" s="34">
        <f t="shared" ref="AX11" si="19">SUM(AX5:AX10)</f>
        <v>4</v>
      </c>
      <c r="AY11" s="34">
        <f t="shared" ref="AY11" si="20">SUM(AY5:AY10)</f>
        <v>4</v>
      </c>
      <c r="AZ11" s="34">
        <f t="shared" ref="AZ11" si="21">SUM(AZ5:AZ10)</f>
        <v>5</v>
      </c>
      <c r="BA11" s="34">
        <f t="shared" ref="BA11" si="22">SUM(BA5:BA10)</f>
        <v>5</v>
      </c>
      <c r="BB11" s="34">
        <f t="shared" ref="BB11" si="23">SUM(BB5:BB10)</f>
        <v>4</v>
      </c>
      <c r="BC11" s="34">
        <f t="shared" ref="BC11" si="24">SUM(BC5:BC10)</f>
        <v>4</v>
      </c>
      <c r="BD11" s="34">
        <f t="shared" ref="BD11" si="25">SUM(BD5:BD10)</f>
        <v>3</v>
      </c>
      <c r="BE11" s="34">
        <f t="shared" ref="BE11" si="26">SUM(BE5:BE10)</f>
        <v>5</v>
      </c>
      <c r="BF11" s="34">
        <f t="shared" ref="BF11:BG11" si="27">SUM(BF5:BF10)</f>
        <v>5</v>
      </c>
      <c r="BG11" s="34">
        <f t="shared" si="27"/>
        <v>5</v>
      </c>
      <c r="BH11" s="34">
        <f t="shared" ref="BH11" si="28">SUM(BH5:BH10)</f>
        <v>4</v>
      </c>
      <c r="BI11" s="34">
        <f t="shared" ref="BI11" si="29">SUM(BI5:BI10)</f>
        <v>6</v>
      </c>
      <c r="BJ11" s="34">
        <f t="shared" ref="BJ11" si="30">SUM(BJ5:BJ10)</f>
        <v>5</v>
      </c>
      <c r="BK11" s="34">
        <f t="shared" ref="BK11" si="31">SUM(BK5:BK10)</f>
        <v>6</v>
      </c>
      <c r="BL11" s="34">
        <f t="shared" ref="BL11" si="32">SUM(BL5:BL10)</f>
        <v>5</v>
      </c>
      <c r="BM11" s="34">
        <f t="shared" ref="BM11" si="33">SUM(BM5:BM10)</f>
        <v>5</v>
      </c>
      <c r="BN11" s="34">
        <f t="shared" ref="BN11" si="34">SUM(BN5:BN10)</f>
        <v>5</v>
      </c>
      <c r="BO11" s="34">
        <f t="shared" ref="BO11" si="35">SUM(BO5:BO10)</f>
        <v>6</v>
      </c>
      <c r="BP11" s="34">
        <f t="shared" ref="BP11" si="36">SUM(BP5:BP10)</f>
        <v>5</v>
      </c>
      <c r="BQ11" s="34">
        <f t="shared" ref="BQ11" si="37">SUM(BQ5:BQ10)</f>
        <v>6</v>
      </c>
      <c r="BR11" s="34">
        <f t="shared" ref="BR11" si="38">SUM(BR5:BR10)</f>
        <v>5</v>
      </c>
      <c r="BS11" s="34">
        <f t="shared" ref="BS11" si="39">SUM(BS5:BS10)</f>
        <v>5</v>
      </c>
      <c r="BT11" s="34">
        <f t="shared" ref="BT11:BU11" si="40">SUM(BT5:BT10)</f>
        <v>5</v>
      </c>
      <c r="BU11" s="34">
        <f t="shared" si="40"/>
        <v>4</v>
      </c>
      <c r="BV11" s="34">
        <f t="shared" ref="BV11" si="41">SUM(BV5:BV10)</f>
        <v>5</v>
      </c>
      <c r="BW11" s="34">
        <f t="shared" ref="BW11" si="42">SUM(BW5:BW10)</f>
        <v>6</v>
      </c>
      <c r="BX11" s="34">
        <f t="shared" ref="BX11" si="43">SUM(BX5:BX10)</f>
        <v>6</v>
      </c>
      <c r="BY11" s="34">
        <f t="shared" ref="BY11" si="44">SUM(BY5:BY10)</f>
        <v>3</v>
      </c>
      <c r="BZ11" s="34">
        <f t="shared" ref="BZ11" si="45">SUM(BZ5:BZ10)</f>
        <v>6</v>
      </c>
      <c r="CA11" s="34">
        <f t="shared" ref="CA11" si="46">SUM(CA5:CA10)</f>
        <v>6</v>
      </c>
      <c r="CB11" s="34">
        <f t="shared" ref="CB11" si="47">SUM(CB5:CB10)</f>
        <v>4</v>
      </c>
      <c r="CC11" s="34">
        <f t="shared" ref="CC11" si="48">SUM(CC5:CC10)</f>
        <v>6</v>
      </c>
      <c r="CD11" s="34">
        <f t="shared" ref="CD11" si="49">SUM(CD5:CD10)</f>
        <v>3</v>
      </c>
    </row>
    <row r="12" spans="1:82">
      <c r="A12" s="2">
        <v>9</v>
      </c>
      <c r="B12" s="13">
        <v>55</v>
      </c>
      <c r="C12" s="11" t="str">
        <f t="shared" si="0"/>
        <v>Pralansia</v>
      </c>
      <c r="G12" s="2" t="s">
        <v>14</v>
      </c>
      <c r="H12" s="11">
        <f>VLOOKUP(G12,Sheet2!$A$1:$B$4,2,FALSE)</f>
        <v>3</v>
      </c>
      <c r="O12" s="6"/>
      <c r="P12" s="35" t="s">
        <v>29</v>
      </c>
      <c r="Q12" s="11">
        <f>(Q11/6*100)</f>
        <v>100</v>
      </c>
      <c r="R12" s="11">
        <f t="shared" ref="R12:AG12" si="50">(R11/6*100)</f>
        <v>33.333333333333329</v>
      </c>
      <c r="S12" s="11">
        <f t="shared" si="50"/>
        <v>100</v>
      </c>
      <c r="T12" s="11">
        <f t="shared" si="50"/>
        <v>100</v>
      </c>
      <c r="U12" s="11">
        <f t="shared" si="50"/>
        <v>100</v>
      </c>
      <c r="V12" s="11">
        <f t="shared" si="50"/>
        <v>83.333333333333343</v>
      </c>
      <c r="W12" s="11">
        <f t="shared" si="50"/>
        <v>66.666666666666657</v>
      </c>
      <c r="X12" s="11">
        <f t="shared" si="50"/>
        <v>83.333333333333343</v>
      </c>
      <c r="Y12" s="11">
        <f t="shared" si="50"/>
        <v>83.333333333333343</v>
      </c>
      <c r="Z12" s="11">
        <f t="shared" si="50"/>
        <v>66.666666666666657</v>
      </c>
      <c r="AA12" s="11">
        <f t="shared" si="50"/>
        <v>100</v>
      </c>
      <c r="AB12" s="11">
        <f t="shared" si="50"/>
        <v>100</v>
      </c>
      <c r="AC12" s="11">
        <f t="shared" si="50"/>
        <v>100</v>
      </c>
      <c r="AD12" s="11">
        <f t="shared" si="50"/>
        <v>66.666666666666657</v>
      </c>
      <c r="AE12" s="11">
        <f t="shared" si="50"/>
        <v>66.666666666666657</v>
      </c>
      <c r="AF12" s="11">
        <f t="shared" si="50"/>
        <v>83.333333333333343</v>
      </c>
      <c r="AG12" s="11">
        <f t="shared" si="50"/>
        <v>100</v>
      </c>
      <c r="AH12" s="11">
        <f t="shared" ref="AH12" si="51">(AH11/6*100)</f>
        <v>83.333333333333343</v>
      </c>
      <c r="AI12" s="11">
        <f t="shared" ref="AI12" si="52">(AI11/6*100)</f>
        <v>83.333333333333343</v>
      </c>
      <c r="AJ12" s="11">
        <f t="shared" ref="AJ12" si="53">(AJ11/6*100)</f>
        <v>66.666666666666657</v>
      </c>
      <c r="AK12" s="11">
        <f t="shared" ref="AK12" si="54">(AK11/6*100)</f>
        <v>100</v>
      </c>
      <c r="AL12" s="11">
        <f t="shared" ref="AL12" si="55">(AL11/6*100)</f>
        <v>100</v>
      </c>
      <c r="AM12" s="11">
        <f t="shared" ref="AM12" si="56">(AM11/6*100)</f>
        <v>83.333333333333343</v>
      </c>
      <c r="AN12" s="11">
        <f t="shared" ref="AN12" si="57">(AN11/6*100)</f>
        <v>66.666666666666657</v>
      </c>
      <c r="AO12" s="11">
        <f t="shared" ref="AO12" si="58">(AO11/6*100)</f>
        <v>83.333333333333343</v>
      </c>
      <c r="AP12" s="11">
        <f t="shared" ref="AP12" si="59">(AP11/6*100)</f>
        <v>83.333333333333343</v>
      </c>
      <c r="AQ12" s="11">
        <f t="shared" ref="AQ12" si="60">(AQ11/6*100)</f>
        <v>100</v>
      </c>
      <c r="AR12" s="11">
        <f t="shared" ref="AR12" si="61">(AR11/6*100)</f>
        <v>100</v>
      </c>
      <c r="AS12" s="11">
        <f t="shared" ref="AS12" si="62">(AS11/6*100)</f>
        <v>83.333333333333343</v>
      </c>
      <c r="AT12" s="11">
        <f t="shared" ref="AT12" si="63">(AT11/6*100)</f>
        <v>83.333333333333343</v>
      </c>
      <c r="AU12" s="11">
        <f t="shared" ref="AU12" si="64">(AU11/6*100)</f>
        <v>83.333333333333343</v>
      </c>
      <c r="AV12" s="11">
        <f t="shared" ref="AV12" si="65">(AV11/6*100)</f>
        <v>100</v>
      </c>
      <c r="AW12" s="11">
        <f t="shared" ref="AW12" si="66">(AW11/6*100)</f>
        <v>33.333333333333329</v>
      </c>
      <c r="AX12" s="11">
        <f t="shared" ref="AX12" si="67">(AX11/6*100)</f>
        <v>66.666666666666657</v>
      </c>
      <c r="AY12" s="11">
        <f t="shared" ref="AY12" si="68">(AY11/6*100)</f>
        <v>66.666666666666657</v>
      </c>
      <c r="AZ12" s="11">
        <f t="shared" ref="AZ12" si="69">(AZ11/6*100)</f>
        <v>83.333333333333343</v>
      </c>
      <c r="BA12" s="11">
        <f t="shared" ref="BA12" si="70">(BA11/6*100)</f>
        <v>83.333333333333343</v>
      </c>
      <c r="BB12" s="11">
        <f t="shared" ref="BB12" si="71">(BB11/6*100)</f>
        <v>66.666666666666657</v>
      </c>
      <c r="BC12" s="11">
        <f t="shared" ref="BC12" si="72">(BC11/6*100)</f>
        <v>66.666666666666657</v>
      </c>
      <c r="BD12" s="11">
        <f t="shared" ref="BD12" si="73">(BD11/6*100)</f>
        <v>50</v>
      </c>
      <c r="BE12" s="11">
        <f t="shared" ref="BE12" si="74">(BE11/6*100)</f>
        <v>83.333333333333343</v>
      </c>
      <c r="BF12" s="11">
        <f t="shared" ref="BF12" si="75">(BF11/6*100)</f>
        <v>83.333333333333343</v>
      </c>
      <c r="BG12" s="11">
        <f t="shared" ref="BG12" si="76">(BG11/6*100)</f>
        <v>83.333333333333343</v>
      </c>
      <c r="BH12" s="11">
        <f t="shared" ref="BH12" si="77">(BH11/6*100)</f>
        <v>66.666666666666657</v>
      </c>
      <c r="BI12" s="11">
        <f t="shared" ref="BI12" si="78">(BI11/6*100)</f>
        <v>100</v>
      </c>
      <c r="BJ12" s="11">
        <f t="shared" ref="BJ12" si="79">(BJ11/6*100)</f>
        <v>83.333333333333343</v>
      </c>
      <c r="BK12" s="11">
        <f t="shared" ref="BK12" si="80">(BK11/6*100)</f>
        <v>100</v>
      </c>
      <c r="BL12" s="11">
        <f t="shared" ref="BL12" si="81">(BL11/6*100)</f>
        <v>83.333333333333343</v>
      </c>
      <c r="BM12" s="11">
        <f t="shared" ref="BM12" si="82">(BM11/6*100)</f>
        <v>83.333333333333343</v>
      </c>
      <c r="BN12" s="11">
        <f t="shared" ref="BN12" si="83">(BN11/6*100)</f>
        <v>83.333333333333343</v>
      </c>
      <c r="BO12" s="11">
        <f t="shared" ref="BO12" si="84">(BO11/6*100)</f>
        <v>100</v>
      </c>
      <c r="BP12" s="11">
        <f t="shared" ref="BP12" si="85">(BP11/6*100)</f>
        <v>83.333333333333343</v>
      </c>
      <c r="BQ12" s="11">
        <f t="shared" ref="BQ12" si="86">(BQ11/6*100)</f>
        <v>100</v>
      </c>
      <c r="BR12" s="11">
        <f t="shared" ref="BR12" si="87">(BR11/6*100)</f>
        <v>83.333333333333343</v>
      </c>
      <c r="BS12" s="11">
        <f t="shared" ref="BS12" si="88">(BS11/6*100)</f>
        <v>83.333333333333343</v>
      </c>
      <c r="BT12" s="11">
        <f t="shared" ref="BT12" si="89">(BT11/6*100)</f>
        <v>83.333333333333343</v>
      </c>
      <c r="BU12" s="11">
        <f t="shared" ref="BU12" si="90">(BU11/6*100)</f>
        <v>66.666666666666657</v>
      </c>
      <c r="BV12" s="11">
        <f t="shared" ref="BV12" si="91">(BV11/6*100)</f>
        <v>83.333333333333343</v>
      </c>
      <c r="BW12" s="11">
        <f t="shared" ref="BW12" si="92">(BW11/6*100)</f>
        <v>100</v>
      </c>
      <c r="BX12" s="11">
        <f t="shared" ref="BX12" si="93">(BX11/6*100)</f>
        <v>100</v>
      </c>
      <c r="BY12" s="11">
        <f t="shared" ref="BY12" si="94">(BY11/6*100)</f>
        <v>50</v>
      </c>
      <c r="BZ12" s="11">
        <f t="shared" ref="BZ12" si="95">(BZ11/6*100)</f>
        <v>100</v>
      </c>
      <c r="CA12" s="11">
        <f t="shared" ref="CA12" si="96">(CA11/6*100)</f>
        <v>100</v>
      </c>
      <c r="CB12" s="11">
        <f t="shared" ref="CB12" si="97">(CB11/6*100)</f>
        <v>66.666666666666657</v>
      </c>
      <c r="CC12" s="11">
        <f t="shared" ref="CC12" si="98">(CC11/6*100)</f>
        <v>100</v>
      </c>
      <c r="CD12" s="11">
        <f t="shared" ref="CD12" si="99">(CD11/6*100)</f>
        <v>50</v>
      </c>
    </row>
    <row r="13" spans="1:82">
      <c r="A13" s="2">
        <v>10</v>
      </c>
      <c r="B13" s="13">
        <v>45</v>
      </c>
      <c r="C13" s="11" t="str">
        <f t="shared" si="0"/>
        <v>Pralansia</v>
      </c>
      <c r="G13" s="2" t="s">
        <v>15</v>
      </c>
      <c r="H13" s="11">
        <f>VLOOKUP(G13,Sheet2!$A$1:$B$4,2,FALSE)</f>
        <v>2</v>
      </c>
    </row>
    <row r="14" spans="1:82">
      <c r="A14" s="2">
        <v>11</v>
      </c>
      <c r="B14" s="13">
        <v>51</v>
      </c>
      <c r="C14" s="11" t="str">
        <f t="shared" si="0"/>
        <v>Pralansia</v>
      </c>
      <c r="G14" s="2" t="s">
        <v>14</v>
      </c>
      <c r="H14" s="11">
        <f>VLOOKUP(G14,Sheet2!$A$1:$B$4,2,FALSE)</f>
        <v>3</v>
      </c>
      <c r="P14" s="37"/>
    </row>
    <row r="15" spans="1:82">
      <c r="A15" s="2">
        <v>12</v>
      </c>
      <c r="B15" s="13">
        <v>48</v>
      </c>
      <c r="C15" s="11" t="str">
        <f t="shared" si="0"/>
        <v>Pralansia</v>
      </c>
      <c r="G15" s="2" t="s">
        <v>16</v>
      </c>
      <c r="H15" s="11">
        <f>VLOOKUP(G15,Sheet2!$A$1:$B$4,2,FALSE)</f>
        <v>1</v>
      </c>
    </row>
    <row r="16" spans="1:82">
      <c r="A16" s="2">
        <v>13</v>
      </c>
      <c r="B16" s="13">
        <v>39</v>
      </c>
      <c r="C16" s="11" t="str">
        <f t="shared" si="0"/>
        <v>Dewasa</v>
      </c>
      <c r="G16" s="2" t="s">
        <v>17</v>
      </c>
      <c r="H16" s="11">
        <f>VLOOKUP(G16,Sheet2!$A$1:$B$4,2,FALSE)</f>
        <v>4</v>
      </c>
    </row>
    <row r="17" spans="1:10">
      <c r="A17" s="2">
        <v>14</v>
      </c>
      <c r="B17" s="13">
        <v>52</v>
      </c>
      <c r="C17" s="11" t="str">
        <f t="shared" si="0"/>
        <v>Pralansia</v>
      </c>
      <c r="G17" s="2" t="s">
        <v>14</v>
      </c>
      <c r="H17" s="11">
        <f>VLOOKUP(G17,Sheet2!$A$1:$B$4,2,FALSE)</f>
        <v>3</v>
      </c>
    </row>
    <row r="18" spans="1:10">
      <c r="A18" s="2">
        <v>15</v>
      </c>
      <c r="B18" s="14">
        <v>42</v>
      </c>
      <c r="C18" s="11" t="str">
        <f t="shared" si="0"/>
        <v>Dewasa</v>
      </c>
      <c r="G18" s="2" t="s">
        <v>17</v>
      </c>
      <c r="H18" s="11">
        <f>VLOOKUP(G18,Sheet2!$A$1:$B$4,2,FALSE)</f>
        <v>4</v>
      </c>
    </row>
    <row r="19" spans="1:10">
      <c r="A19" s="2">
        <v>16</v>
      </c>
      <c r="B19" s="13">
        <v>36</v>
      </c>
      <c r="C19" s="11" t="str">
        <f t="shared" si="0"/>
        <v>Dewasa</v>
      </c>
      <c r="G19" s="2" t="s">
        <v>14</v>
      </c>
      <c r="H19" s="11">
        <f>VLOOKUP(G19,Sheet2!$A$1:$B$4,2,FALSE)</f>
        <v>3</v>
      </c>
    </row>
    <row r="20" spans="1:10">
      <c r="A20" s="2">
        <v>17</v>
      </c>
      <c r="B20" s="13">
        <v>48</v>
      </c>
      <c r="C20" s="11" t="str">
        <f t="shared" si="0"/>
        <v>Pralansia</v>
      </c>
      <c r="G20" s="2" t="s">
        <v>14</v>
      </c>
      <c r="H20" s="11">
        <f>VLOOKUP(G20,Sheet2!$A$1:$B$4,2,FALSE)</f>
        <v>3</v>
      </c>
      <c r="J20" t="s">
        <v>27</v>
      </c>
    </row>
    <row r="21" spans="1:10">
      <c r="A21" s="2">
        <v>18</v>
      </c>
      <c r="B21" s="13">
        <v>41</v>
      </c>
      <c r="C21" s="11" t="str">
        <f t="shared" si="0"/>
        <v>Dewasa</v>
      </c>
      <c r="G21" s="2" t="s">
        <v>14</v>
      </c>
      <c r="H21" s="11">
        <f>VLOOKUP(G21,Sheet2!$A$1:$B$4,2,FALSE)</f>
        <v>3</v>
      </c>
      <c r="J21" t="s">
        <v>28</v>
      </c>
    </row>
    <row r="22" spans="1:10">
      <c r="A22" s="2">
        <v>19</v>
      </c>
      <c r="B22" s="13">
        <v>52</v>
      </c>
      <c r="C22" s="11" t="str">
        <f t="shared" si="0"/>
        <v>Pralansia</v>
      </c>
      <c r="G22" s="2" t="s">
        <v>15</v>
      </c>
      <c r="H22" s="11">
        <f>VLOOKUP(G22,Sheet2!$A$1:$B$4,2,FALSE)</f>
        <v>2</v>
      </c>
      <c r="J22" t="s">
        <v>33</v>
      </c>
    </row>
    <row r="23" spans="1:10">
      <c r="A23" s="2">
        <v>20</v>
      </c>
      <c r="B23" s="13">
        <v>37</v>
      </c>
      <c r="C23" s="11" t="str">
        <f t="shared" si="0"/>
        <v>Dewasa</v>
      </c>
      <c r="G23" s="2" t="s">
        <v>14</v>
      </c>
      <c r="H23" s="11">
        <f>VLOOKUP(G23,Sheet2!$A$1:$B$4,2,FALSE)</f>
        <v>3</v>
      </c>
    </row>
    <row r="24" spans="1:10">
      <c r="A24" s="2">
        <v>21</v>
      </c>
      <c r="B24" s="13">
        <v>51</v>
      </c>
      <c r="C24" s="11" t="str">
        <f t="shared" si="0"/>
        <v>Pralansia</v>
      </c>
      <c r="G24" s="2" t="s">
        <v>14</v>
      </c>
      <c r="H24" s="11">
        <f>VLOOKUP(G24,Sheet2!$A$1:$B$4,2,FALSE)</f>
        <v>3</v>
      </c>
    </row>
    <row r="25" spans="1:10">
      <c r="A25" s="2">
        <v>22</v>
      </c>
      <c r="B25" s="13">
        <v>48</v>
      </c>
      <c r="C25" s="11" t="str">
        <f t="shared" si="0"/>
        <v>Pralansia</v>
      </c>
      <c r="G25" s="2" t="s">
        <v>15</v>
      </c>
      <c r="H25" s="11">
        <f>VLOOKUP(G25,Sheet2!$A$1:$B$4,2,FALSE)</f>
        <v>2</v>
      </c>
    </row>
    <row r="26" spans="1:10">
      <c r="A26" s="2">
        <v>23</v>
      </c>
      <c r="B26" s="13">
        <v>42</v>
      </c>
      <c r="C26" s="11" t="str">
        <f t="shared" si="0"/>
        <v>Dewasa</v>
      </c>
      <c r="G26" s="2" t="s">
        <v>14</v>
      </c>
      <c r="H26" s="11">
        <f>VLOOKUP(G26,Sheet2!$A$1:$B$4,2,FALSE)</f>
        <v>3</v>
      </c>
    </row>
    <row r="27" spans="1:10">
      <c r="A27" s="2">
        <v>24</v>
      </c>
      <c r="B27" s="13">
        <v>38</v>
      </c>
      <c r="C27" s="11" t="str">
        <f t="shared" si="0"/>
        <v>Dewasa</v>
      </c>
      <c r="G27" s="2" t="s">
        <v>15</v>
      </c>
      <c r="H27" s="11">
        <f>VLOOKUP(G27,Sheet2!$A$1:$B$4,2,FALSE)</f>
        <v>2</v>
      </c>
    </row>
    <row r="28" spans="1:10">
      <c r="A28" s="2">
        <v>25</v>
      </c>
      <c r="B28" s="13">
        <v>31</v>
      </c>
      <c r="C28" s="11" t="str">
        <f t="shared" si="0"/>
        <v>Dewasa</v>
      </c>
      <c r="G28" s="2" t="s">
        <v>14</v>
      </c>
      <c r="H28" s="11">
        <f>VLOOKUP(G28,Sheet2!$A$1:$B$4,2,FALSE)</f>
        <v>3</v>
      </c>
    </row>
    <row r="29" spans="1:10">
      <c r="A29" s="2">
        <v>26</v>
      </c>
      <c r="B29" s="13">
        <v>51</v>
      </c>
      <c r="C29" s="11" t="str">
        <f t="shared" si="0"/>
        <v>Pralansia</v>
      </c>
      <c r="G29" s="2" t="s">
        <v>16</v>
      </c>
      <c r="H29" s="11">
        <f>VLOOKUP(G29,Sheet2!$A$1:$B$4,2,FALSE)</f>
        <v>1</v>
      </c>
    </row>
    <row r="30" spans="1:10">
      <c r="A30" s="2">
        <v>27</v>
      </c>
      <c r="B30" s="13">
        <v>49</v>
      </c>
      <c r="C30" s="11" t="str">
        <f t="shared" si="0"/>
        <v>Pralansia</v>
      </c>
      <c r="G30" s="2" t="s">
        <v>17</v>
      </c>
      <c r="H30" s="11">
        <f>VLOOKUP(G30,Sheet2!$A$1:$B$4,2,FALSE)</f>
        <v>4</v>
      </c>
    </row>
    <row r="31" spans="1:10">
      <c r="A31" s="2">
        <v>28</v>
      </c>
      <c r="B31" s="13">
        <v>37</v>
      </c>
      <c r="C31" s="11" t="str">
        <f t="shared" si="0"/>
        <v>Dewasa</v>
      </c>
      <c r="G31" s="2" t="s">
        <v>14</v>
      </c>
      <c r="H31" s="11">
        <f>VLOOKUP(G31,Sheet2!$A$1:$B$4,2,FALSE)</f>
        <v>3</v>
      </c>
    </row>
    <row r="32" spans="1:10">
      <c r="A32" s="2">
        <v>29</v>
      </c>
      <c r="B32" s="13">
        <v>57</v>
      </c>
      <c r="C32" s="11" t="str">
        <f t="shared" si="0"/>
        <v>Pralansia</v>
      </c>
      <c r="G32" s="2" t="s">
        <v>17</v>
      </c>
      <c r="H32" s="11">
        <f>VLOOKUP(G32,Sheet2!$A$1:$B$4,2,FALSE)</f>
        <v>4</v>
      </c>
    </row>
    <row r="33" spans="1:8">
      <c r="A33" s="2">
        <v>30</v>
      </c>
      <c r="B33" s="13">
        <v>54</v>
      </c>
      <c r="C33" s="11" t="str">
        <f t="shared" si="0"/>
        <v>Pralansia</v>
      </c>
      <c r="G33" s="2" t="s">
        <v>14</v>
      </c>
      <c r="H33" s="11">
        <f>VLOOKUP(G33,Sheet2!$A$1:$B$4,2,FALSE)</f>
        <v>3</v>
      </c>
    </row>
    <row r="34" spans="1:8">
      <c r="A34" s="2">
        <v>31</v>
      </c>
      <c r="B34" s="13">
        <v>52</v>
      </c>
      <c r="C34" s="11" t="str">
        <f t="shared" si="0"/>
        <v>Pralansia</v>
      </c>
      <c r="G34" s="2" t="s">
        <v>14</v>
      </c>
      <c r="H34" s="11">
        <f>VLOOKUP(G34,Sheet2!$A$1:$B$4,2,FALSE)</f>
        <v>3</v>
      </c>
    </row>
    <row r="35" spans="1:8">
      <c r="A35" s="2">
        <v>32</v>
      </c>
      <c r="B35" s="13">
        <v>52</v>
      </c>
      <c r="C35" s="11" t="str">
        <f t="shared" si="0"/>
        <v>Pralansia</v>
      </c>
      <c r="G35" s="2" t="s">
        <v>14</v>
      </c>
      <c r="H35" s="11">
        <f>VLOOKUP(G35,Sheet2!$A$1:$B$4,2,FALSE)</f>
        <v>3</v>
      </c>
    </row>
    <row r="36" spans="1:8">
      <c r="A36" s="2">
        <v>33</v>
      </c>
      <c r="B36" s="13">
        <v>67</v>
      </c>
      <c r="C36" s="11" t="str">
        <f t="shared" si="0"/>
        <v>Lansia</v>
      </c>
      <c r="G36" s="2" t="s">
        <v>15</v>
      </c>
      <c r="H36" s="11">
        <f>VLOOKUP(G36,Sheet2!$A$1:$B$4,2,FALSE)</f>
        <v>2</v>
      </c>
    </row>
    <row r="37" spans="1:8">
      <c r="A37" s="2">
        <v>34</v>
      </c>
      <c r="B37" s="13">
        <v>57</v>
      </c>
      <c r="C37" s="11" t="str">
        <f t="shared" si="0"/>
        <v>Pralansia</v>
      </c>
      <c r="G37" s="2" t="s">
        <v>14</v>
      </c>
      <c r="H37" s="11">
        <f>VLOOKUP(G37,Sheet2!$A$1:$B$4,2,FALSE)</f>
        <v>3</v>
      </c>
    </row>
    <row r="38" spans="1:8">
      <c r="A38" s="2">
        <v>35</v>
      </c>
      <c r="B38" s="13">
        <v>40</v>
      </c>
      <c r="C38" s="11" t="str">
        <f t="shared" si="0"/>
        <v>Dewasa</v>
      </c>
      <c r="G38" s="2" t="s">
        <v>14</v>
      </c>
      <c r="H38" s="11">
        <f>VLOOKUP(G38,Sheet2!$A$1:$B$4,2,FALSE)</f>
        <v>3</v>
      </c>
    </row>
    <row r="39" spans="1:8">
      <c r="A39" s="2">
        <v>36</v>
      </c>
      <c r="B39" s="13">
        <v>65</v>
      </c>
      <c r="C39" s="11" t="str">
        <f t="shared" si="0"/>
        <v>Lansia</v>
      </c>
      <c r="G39" s="2" t="s">
        <v>15</v>
      </c>
      <c r="H39" s="11">
        <f>VLOOKUP(G39,Sheet2!$A$1:$B$4,2,FALSE)</f>
        <v>2</v>
      </c>
    </row>
    <row r="40" spans="1:8">
      <c r="A40" s="2">
        <v>37</v>
      </c>
      <c r="B40" s="13">
        <v>65</v>
      </c>
      <c r="C40" s="11" t="str">
        <f t="shared" si="0"/>
        <v>Lansia</v>
      </c>
      <c r="G40" s="2" t="s">
        <v>14</v>
      </c>
      <c r="H40" s="11">
        <f>VLOOKUP(G40,Sheet2!$A$1:$B$4,2,FALSE)</f>
        <v>3</v>
      </c>
    </row>
    <row r="41" spans="1:8">
      <c r="A41" s="2">
        <v>38</v>
      </c>
      <c r="B41" s="13">
        <v>47</v>
      </c>
      <c r="C41" s="11" t="str">
        <f t="shared" si="0"/>
        <v>Pralansia</v>
      </c>
      <c r="G41" s="2" t="s">
        <v>15</v>
      </c>
      <c r="H41" s="11">
        <f>VLOOKUP(G41,Sheet2!$A$1:$B$4,2,FALSE)</f>
        <v>2</v>
      </c>
    </row>
    <row r="42" spans="1:8">
      <c r="A42" s="2">
        <v>39</v>
      </c>
      <c r="B42" s="13">
        <v>46</v>
      </c>
      <c r="C42" s="11" t="str">
        <f t="shared" si="0"/>
        <v>Pralansia</v>
      </c>
      <c r="G42" s="2" t="s">
        <v>14</v>
      </c>
      <c r="H42" s="11">
        <f>VLOOKUP(G42,Sheet2!$A$1:$B$4,2,FALSE)</f>
        <v>3</v>
      </c>
    </row>
    <row r="43" spans="1:8">
      <c r="A43" s="2">
        <v>40</v>
      </c>
      <c r="B43" s="13">
        <v>38</v>
      </c>
      <c r="C43" s="11" t="str">
        <f t="shared" si="0"/>
        <v>Dewasa</v>
      </c>
      <c r="G43" s="2" t="s">
        <v>14</v>
      </c>
      <c r="H43" s="11">
        <f>VLOOKUP(G43,Sheet2!$A$1:$B$4,2,FALSE)</f>
        <v>3</v>
      </c>
    </row>
    <row r="44" spans="1:8">
      <c r="A44" s="2">
        <v>41</v>
      </c>
      <c r="B44" s="13">
        <v>53</v>
      </c>
      <c r="C44" s="11" t="str">
        <f t="shared" si="0"/>
        <v>Pralansia</v>
      </c>
      <c r="G44" s="2" t="s">
        <v>15</v>
      </c>
      <c r="H44" s="11">
        <f>VLOOKUP(G44,Sheet2!$A$1:$B$4,2,FALSE)</f>
        <v>2</v>
      </c>
    </row>
    <row r="45" spans="1:8">
      <c r="A45" s="2">
        <v>42</v>
      </c>
      <c r="B45" s="13">
        <v>37</v>
      </c>
      <c r="C45" s="11" t="str">
        <f t="shared" si="0"/>
        <v>Dewasa</v>
      </c>
      <c r="G45" s="2" t="s">
        <v>14</v>
      </c>
      <c r="H45" s="11">
        <f>VLOOKUP(G45,Sheet2!$A$1:$B$4,2,FALSE)</f>
        <v>3</v>
      </c>
    </row>
    <row r="46" spans="1:8">
      <c r="A46" s="2">
        <v>43</v>
      </c>
      <c r="B46" s="13">
        <v>45</v>
      </c>
      <c r="C46" s="11" t="str">
        <f t="shared" si="0"/>
        <v>Pralansia</v>
      </c>
      <c r="G46" s="2" t="s">
        <v>15</v>
      </c>
      <c r="H46" s="11">
        <f>VLOOKUP(G46,Sheet2!$A$1:$B$4,2,FALSE)</f>
        <v>2</v>
      </c>
    </row>
    <row r="47" spans="1:8">
      <c r="A47" s="2">
        <v>44</v>
      </c>
      <c r="B47" s="13">
        <v>44</v>
      </c>
      <c r="C47" s="11" t="str">
        <f t="shared" si="0"/>
        <v>Dewasa</v>
      </c>
      <c r="G47" s="2" t="s">
        <v>14</v>
      </c>
      <c r="H47" s="11">
        <f>VLOOKUP(G47,Sheet2!$A$1:$B$4,2,FALSE)</f>
        <v>3</v>
      </c>
    </row>
    <row r="48" spans="1:8">
      <c r="A48" s="2">
        <v>45</v>
      </c>
      <c r="B48" s="13">
        <v>41</v>
      </c>
      <c r="C48" s="11" t="str">
        <f t="shared" si="0"/>
        <v>Dewasa</v>
      </c>
      <c r="G48" s="2" t="s">
        <v>16</v>
      </c>
      <c r="H48" s="11">
        <f>VLOOKUP(G48,Sheet2!$A$1:$B$4,2,FALSE)</f>
        <v>1</v>
      </c>
    </row>
    <row r="49" spans="1:8">
      <c r="A49" s="2">
        <v>46</v>
      </c>
      <c r="B49" s="13">
        <v>55</v>
      </c>
      <c r="C49" s="11" t="str">
        <f t="shared" si="0"/>
        <v>Pralansia</v>
      </c>
      <c r="G49" s="2" t="s">
        <v>17</v>
      </c>
      <c r="H49" s="11">
        <f>VLOOKUP(G49,Sheet2!$A$1:$B$4,2,FALSE)</f>
        <v>4</v>
      </c>
    </row>
    <row r="50" spans="1:8">
      <c r="A50" s="2">
        <v>47</v>
      </c>
      <c r="B50" s="13">
        <v>58</v>
      </c>
      <c r="C50" s="11" t="str">
        <f t="shared" si="0"/>
        <v>Pralansia</v>
      </c>
      <c r="G50" s="2" t="s">
        <v>14</v>
      </c>
      <c r="H50" s="11">
        <f>VLOOKUP(G50,Sheet2!$A$1:$B$4,2,FALSE)</f>
        <v>3</v>
      </c>
    </row>
    <row r="51" spans="1:8">
      <c r="A51" s="2">
        <v>48</v>
      </c>
      <c r="B51" s="13">
        <v>36</v>
      </c>
      <c r="C51" s="11" t="str">
        <f t="shared" si="0"/>
        <v>Dewasa</v>
      </c>
      <c r="G51" s="2" t="s">
        <v>17</v>
      </c>
      <c r="H51" s="11">
        <f>VLOOKUP(G51,Sheet2!$A$1:$B$4,2,FALSE)</f>
        <v>4</v>
      </c>
    </row>
    <row r="52" spans="1:8">
      <c r="A52" s="2">
        <v>49</v>
      </c>
      <c r="B52" s="13">
        <v>42</v>
      </c>
      <c r="C52" s="11" t="str">
        <f t="shared" si="0"/>
        <v>Dewasa</v>
      </c>
      <c r="G52" s="2" t="s">
        <v>14</v>
      </c>
      <c r="H52" s="11">
        <f>VLOOKUP(G52,Sheet2!$A$1:$B$4,2,FALSE)</f>
        <v>3</v>
      </c>
    </row>
    <row r="53" spans="1:8">
      <c r="A53" s="2">
        <v>50</v>
      </c>
      <c r="B53" s="13">
        <v>57</v>
      </c>
      <c r="C53" s="11" t="str">
        <f t="shared" si="0"/>
        <v>Pralansia</v>
      </c>
      <c r="G53" s="2" t="s">
        <v>15</v>
      </c>
      <c r="H53" s="11">
        <f>VLOOKUP(G53,Sheet2!$A$1:$B$4,2,FALSE)</f>
        <v>2</v>
      </c>
    </row>
    <row r="54" spans="1:8">
      <c r="A54" s="2">
        <v>51</v>
      </c>
      <c r="B54" s="13">
        <v>33</v>
      </c>
      <c r="C54" s="11" t="str">
        <f t="shared" si="0"/>
        <v>Dewasa</v>
      </c>
      <c r="G54" s="2" t="s">
        <v>14</v>
      </c>
      <c r="H54" s="11">
        <f>VLOOKUP(G54,Sheet2!$A$1:$B$4,2,FALSE)</f>
        <v>3</v>
      </c>
    </row>
    <row r="55" spans="1:8">
      <c r="A55" s="2">
        <v>52</v>
      </c>
      <c r="B55" s="13">
        <v>39</v>
      </c>
      <c r="C55" s="11" t="str">
        <f t="shared" si="0"/>
        <v>Dewasa</v>
      </c>
      <c r="G55" s="2" t="s">
        <v>14</v>
      </c>
      <c r="H55" s="11">
        <f>VLOOKUP(G55,Sheet2!$A$1:$B$4,2,FALSE)</f>
        <v>3</v>
      </c>
    </row>
    <row r="56" spans="1:8">
      <c r="A56" s="2">
        <v>53</v>
      </c>
      <c r="B56" s="13">
        <v>48</v>
      </c>
      <c r="C56" s="11" t="str">
        <f t="shared" si="0"/>
        <v>Pralansia</v>
      </c>
      <c r="G56" s="2" t="s">
        <v>15</v>
      </c>
      <c r="H56" s="11">
        <f>VLOOKUP(G56,Sheet2!$A$1:$B$4,2,FALSE)</f>
        <v>2</v>
      </c>
    </row>
    <row r="57" spans="1:8">
      <c r="A57" s="2">
        <v>54</v>
      </c>
      <c r="B57" s="13">
        <v>59</v>
      </c>
      <c r="C57" s="11" t="str">
        <f t="shared" si="0"/>
        <v>Pralansia</v>
      </c>
      <c r="G57" s="2" t="s">
        <v>14</v>
      </c>
      <c r="H57" s="11">
        <f>VLOOKUP(G57,Sheet2!$A$1:$B$4,2,FALSE)</f>
        <v>3</v>
      </c>
    </row>
    <row r="58" spans="1:8">
      <c r="A58" s="2">
        <v>55</v>
      </c>
      <c r="B58" s="13">
        <v>56</v>
      </c>
      <c r="C58" s="11" t="str">
        <f t="shared" si="0"/>
        <v>Pralansia</v>
      </c>
      <c r="G58" s="2" t="s">
        <v>15</v>
      </c>
      <c r="H58" s="11">
        <f>VLOOKUP(G58,Sheet2!$A$1:$B$4,2,FALSE)</f>
        <v>2</v>
      </c>
    </row>
    <row r="59" spans="1:8">
      <c r="A59" s="2">
        <v>56</v>
      </c>
      <c r="B59" s="13">
        <v>51</v>
      </c>
      <c r="C59" s="11" t="str">
        <f t="shared" si="0"/>
        <v>Pralansia</v>
      </c>
      <c r="G59" s="2" t="s">
        <v>14</v>
      </c>
      <c r="H59" s="11">
        <f>VLOOKUP(G59,Sheet2!$A$1:$B$4,2,FALSE)</f>
        <v>3</v>
      </c>
    </row>
    <row r="60" spans="1:8">
      <c r="A60" s="2">
        <v>57</v>
      </c>
      <c r="B60" s="13">
        <v>60</v>
      </c>
      <c r="C60" s="11" t="str">
        <f>IF(B60&gt;=60,"Lansia",IF(B60&gt;=45,"Pralansia",IF(B60&lt;45,"Dewasa",)))</f>
        <v>Lansia</v>
      </c>
      <c r="G60" s="2" t="s">
        <v>16</v>
      </c>
      <c r="H60" s="11">
        <f>VLOOKUP(G60,Sheet2!$A$1:$B$4,2,FALSE)</f>
        <v>1</v>
      </c>
    </row>
    <row r="61" spans="1:8">
      <c r="A61" s="2">
        <v>58</v>
      </c>
      <c r="B61" s="13">
        <v>53</v>
      </c>
      <c r="C61" s="11" t="str">
        <f t="shared" si="0"/>
        <v>Pralansia</v>
      </c>
      <c r="G61" s="2" t="s">
        <v>17</v>
      </c>
      <c r="H61" s="11">
        <f>VLOOKUP(G61,Sheet2!$A$1:$B$4,2,FALSE)</f>
        <v>4</v>
      </c>
    </row>
    <row r="62" spans="1:8">
      <c r="A62" s="2">
        <v>59</v>
      </c>
      <c r="B62" s="13">
        <v>54</v>
      </c>
      <c r="C62" s="11" t="str">
        <f t="shared" si="0"/>
        <v>Pralansia</v>
      </c>
      <c r="G62" s="2" t="s">
        <v>14</v>
      </c>
      <c r="H62" s="11">
        <f>VLOOKUP(G62,Sheet2!$A$1:$B$4,2,FALSE)</f>
        <v>3</v>
      </c>
    </row>
    <row r="63" spans="1:8">
      <c r="A63" s="2">
        <v>60</v>
      </c>
      <c r="B63" s="13">
        <v>44</v>
      </c>
      <c r="C63" s="11" t="str">
        <f t="shared" si="0"/>
        <v>Dewasa</v>
      </c>
      <c r="G63" s="2" t="s">
        <v>17</v>
      </c>
      <c r="H63" s="11">
        <f>VLOOKUP(G63,Sheet2!$A$1:$B$4,2,FALSE)</f>
        <v>4</v>
      </c>
    </row>
    <row r="64" spans="1:8">
      <c r="A64" s="2">
        <v>61</v>
      </c>
      <c r="B64" s="13">
        <v>38</v>
      </c>
      <c r="C64" s="11" t="str">
        <f t="shared" si="0"/>
        <v>Dewasa</v>
      </c>
      <c r="G64" s="2" t="s">
        <v>14</v>
      </c>
      <c r="H64" s="11">
        <f>VLOOKUP(G64,Sheet2!$A$1:$B$4,2,FALSE)</f>
        <v>3</v>
      </c>
    </row>
    <row r="65" spans="1:8">
      <c r="A65" s="2">
        <v>62</v>
      </c>
      <c r="B65" s="13">
        <v>51</v>
      </c>
      <c r="C65" s="11" t="str">
        <f t="shared" si="0"/>
        <v>Pralansia</v>
      </c>
      <c r="G65" s="2" t="s">
        <v>14</v>
      </c>
      <c r="H65" s="11">
        <f>VLOOKUP(G65,Sheet2!$A$1:$B$4,2,FALSE)</f>
        <v>3</v>
      </c>
    </row>
    <row r="66" spans="1:8">
      <c r="A66" s="2">
        <v>63</v>
      </c>
      <c r="B66" s="13">
        <v>24</v>
      </c>
      <c r="C66" s="11" t="str">
        <f t="shared" si="0"/>
        <v>Dewasa</v>
      </c>
      <c r="G66" s="2" t="s">
        <v>14</v>
      </c>
      <c r="H66" s="11">
        <f>VLOOKUP(G66,Sheet2!$A$1:$B$4,2,FALSE)</f>
        <v>3</v>
      </c>
    </row>
    <row r="67" spans="1:8">
      <c r="A67" s="2">
        <v>64</v>
      </c>
      <c r="B67" s="13">
        <v>39</v>
      </c>
      <c r="C67" s="11" t="str">
        <f t="shared" si="0"/>
        <v>Dewasa</v>
      </c>
      <c r="G67" s="2" t="s">
        <v>15</v>
      </c>
      <c r="H67" s="11">
        <f>VLOOKUP(G67,Sheet2!$A$1:$B$4,2,FALSE)</f>
        <v>2</v>
      </c>
    </row>
    <row r="68" spans="1:8">
      <c r="A68" s="2">
        <v>65</v>
      </c>
      <c r="B68" s="13">
        <v>50</v>
      </c>
      <c r="C68" s="11" t="str">
        <f t="shared" si="0"/>
        <v>Pralansia</v>
      </c>
      <c r="G68" s="2" t="s">
        <v>15</v>
      </c>
      <c r="H68" s="11">
        <f>VLOOKUP(G68,Sheet2!$A$1:$B$4,2,FALSE)</f>
        <v>2</v>
      </c>
    </row>
    <row r="69" spans="1:8">
      <c r="A69" s="2">
        <v>66</v>
      </c>
      <c r="B69" s="13">
        <v>53</v>
      </c>
      <c r="C69" s="11" t="str">
        <f t="shared" ref="C69" si="100">IF(B69&gt;60,"Lansia",IF(B69&gt;=45,"Pralansia",IF(B69&lt;45,"Dewasa",)))</f>
        <v>Pralansia</v>
      </c>
      <c r="G69" s="2" t="s">
        <v>15</v>
      </c>
      <c r="H69" s="11">
        <f>VLOOKUP(G69,Sheet2!$A$1:$B$4,2,FALSE)</f>
        <v>2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CED6-23E2-4B11-B7C8-BCB19B46025C}">
  <dimension ref="A1:B158"/>
  <sheetViews>
    <sheetView topLeftCell="B5" zoomScale="192" workbookViewId="0">
      <selection activeCell="A159" sqref="A159"/>
    </sheetView>
  </sheetViews>
  <sheetFormatPr defaultRowHeight="14.5"/>
  <cols>
    <col min="1" max="1" width="12" bestFit="1" customWidth="1"/>
  </cols>
  <sheetData>
    <row r="1" spans="1:2">
      <c r="A1" t="s">
        <v>16</v>
      </c>
      <c r="B1">
        <v>1</v>
      </c>
    </row>
    <row r="2" spans="1:2">
      <c r="A2" t="s">
        <v>15</v>
      </c>
      <c r="B2">
        <v>2</v>
      </c>
    </row>
    <row r="3" spans="1:2">
      <c r="A3" t="s">
        <v>14</v>
      </c>
      <c r="B3">
        <v>3</v>
      </c>
    </row>
    <row r="4" spans="1:2">
      <c r="A4" t="s">
        <v>17</v>
      </c>
      <c r="B4">
        <v>4</v>
      </c>
    </row>
    <row r="157" spans="1:1">
      <c r="A157" t="s">
        <v>34</v>
      </c>
    </row>
    <row r="158" spans="1:1">
      <c r="A158">
        <v>2010101025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2022-04-22T05:17:45Z</dcterms:created>
  <dcterms:modified xsi:type="dcterms:W3CDTF">2022-04-22T11:31:52Z</dcterms:modified>
</cp:coreProperties>
</file>