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semester 4\sistem informasi manajemen kesehatan\"/>
    </mc:Choice>
  </mc:AlternateContent>
  <bookViews>
    <workbookView xWindow="0" yWindow="0" windowWidth="20490" windowHeight="8940"/>
  </bookViews>
  <sheets>
    <sheet name="Sheet1" sheetId="1" r:id="rId1"/>
    <sheet name="Sheet5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R12" i="1"/>
  <c r="Q12" i="1"/>
  <c r="L10" i="1"/>
  <c r="L11" i="1"/>
  <c r="L9" i="1"/>
  <c r="L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4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Q11" i="1"/>
  <c r="L5" i="1"/>
  <c r="L3" i="1"/>
  <c r="L4" i="1"/>
  <c r="C60" i="1"/>
  <c r="C57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8" i="1"/>
  <c r="C59" i="1"/>
  <c r="C61" i="1"/>
  <c r="C62" i="1"/>
  <c r="C63" i="1"/>
  <c r="C64" i="1"/>
  <c r="C65" i="1"/>
  <c r="C66" i="1"/>
  <c r="C67" i="1"/>
  <c r="C68" i="1"/>
  <c r="C69" i="1"/>
  <c r="C9" i="1"/>
  <c r="C10" i="1"/>
  <c r="C8" i="1"/>
  <c r="C6" i="1"/>
  <c r="C7" i="1"/>
  <c r="C5" i="1"/>
  <c r="C4" i="1"/>
  <c r="E6" i="1"/>
  <c r="E5" i="1"/>
  <c r="E4" i="1"/>
</calcChain>
</file>

<file path=xl/sharedStrings.xml><?xml version="1.0" encoding="utf-8"?>
<sst xmlns="http://schemas.openxmlformats.org/spreadsheetml/2006/main" count="109" uniqueCount="34">
  <si>
    <t>UMUR</t>
  </si>
  <si>
    <t>No</t>
  </si>
  <si>
    <t>KODE</t>
  </si>
  <si>
    <t>Dewasa</t>
  </si>
  <si>
    <t>&lt;45</t>
  </si>
  <si>
    <t>Pralansia</t>
  </si>
  <si>
    <t>45-59</t>
  </si>
  <si>
    <t>lansia</t>
  </si>
  <si>
    <t>&gt;60</t>
  </si>
  <si>
    <t>KETERANGAN KODE</t>
  </si>
  <si>
    <t>PENDIDIKAN TERAKHIR</t>
  </si>
  <si>
    <t>NILAI MAKSIMAL</t>
  </si>
  <si>
    <t>NILAI MINIMAL</t>
  </si>
  <si>
    <t>RATA-RATA</t>
  </si>
  <si>
    <t>SMA</t>
  </si>
  <si>
    <t>SMP</t>
  </si>
  <si>
    <t>SD</t>
  </si>
  <si>
    <t>PT</t>
  </si>
  <si>
    <t>NO</t>
  </si>
  <si>
    <t>KEGIATAN</t>
  </si>
  <si>
    <t>Anak tidak memakai sandal atau sepatu</t>
  </si>
  <si>
    <t>Berdiri tegak menghadap ke depan</t>
  </si>
  <si>
    <t>Punggung, pantat, dan tumit menempel pada tiang pengukur</t>
  </si>
  <si>
    <t>Turunkan batas atas pengukur sampai menempel di ubun-ubun</t>
  </si>
  <si>
    <t>Baca angka pada batas tersebut dengan mata sejajar</t>
  </si>
  <si>
    <t>Jika anak umur di atas 24 bulan diukur terlentang, maka hasil pengukurannya dikoreksi dengan mengurangkan 0,7 cm</t>
  </si>
  <si>
    <t>Pengukuran Tinggi Badan (24-72 bulan)</t>
  </si>
  <si>
    <t>Tugas</t>
  </si>
  <si>
    <t>1. Isi kolom berwarna kuning dengan rumus yang sesuai</t>
  </si>
  <si>
    <t xml:space="preserve">2. Buat diagram karakteristik umur dan pendidikan terakhir </t>
  </si>
  <si>
    <t>NILAI</t>
  </si>
  <si>
    <t>PENDIDIKAN</t>
  </si>
  <si>
    <t>JUMLAH SKOR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</si>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</sst>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Calibri"/>
      <charset val="134"/>
    </font>
    <font>
      <sz val="11"/>
      <color rgb="FF000000"/>
      <name val="Times New Roman"/>
      <charset val="134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0CE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2" borderId="2" xfId="0" applyFill="1" applyBorder="1"/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1" fontId="0" fillId="2" borderId="2" xfId="0" applyNumberFormat="1" applyFill="1" applyBorder="1"/>
    <xf numFmtId="0" fontId="1" fillId="2" borderId="7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d-ID"/>
              <a:t>KARAKTERISTIK USIA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Sheet1!$J$3:$K$5</c:f>
              <c:multiLvlStrCache>
                <c:ptCount val="3"/>
                <c:lvl>
                  <c:pt idx="0">
                    <c:v>&lt;45</c:v>
                  </c:pt>
                  <c:pt idx="1">
                    <c:v>45-59</c:v>
                  </c:pt>
                  <c:pt idx="2">
                    <c:v>&gt;60</c:v>
                  </c:pt>
                </c:lvl>
                <c:lvl>
                  <c:pt idx="0">
                    <c:v>Dewasa</c:v>
                  </c:pt>
                  <c:pt idx="1">
                    <c:v>Pralansia</c:v>
                  </c:pt>
                  <c:pt idx="2">
                    <c:v>lansia</c:v>
                  </c:pt>
                </c:lvl>
              </c:multiLvlStrCache>
            </c:multiLvlStrRef>
          </c:cat>
          <c:val>
            <c:numRef>
              <c:f>Sheet1!$L$3:$L$5</c:f>
              <c:numCache>
                <c:formatCode>General</c:formatCode>
                <c:ptCount val="3"/>
                <c:pt idx="0">
                  <c:v>25</c:v>
                </c:pt>
                <c:pt idx="1">
                  <c:v>35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E-47AD-84EA-2F10AFB32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0791663"/>
        <c:axId val="1441539215"/>
      </c:barChart>
      <c:catAx>
        <c:axId val="144079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539215"/>
        <c:crosses val="autoZero"/>
        <c:auto val="1"/>
        <c:lblAlgn val="ctr"/>
        <c:lblOffset val="100"/>
        <c:noMultiLvlLbl val="0"/>
      </c:catAx>
      <c:valAx>
        <c:axId val="144153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791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TINGKAT</a:t>
            </a:r>
            <a:r>
              <a:rPr lang="id-ID" baseline="0"/>
              <a:t> PENDIDIKAN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80-41CA-85A4-62CD9E11A9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D80-41CA-85A4-62CD9E11A9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D80-41CA-85A4-62CD9E11A9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D80-41CA-85A4-62CD9E11A9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Sheet1!$J$8:$K$11</c:f>
              <c:multiLvlStrCache>
                <c:ptCount val="4"/>
                <c:lvl>
                  <c:pt idx="0">
                    <c:v>SD</c:v>
                  </c:pt>
                  <c:pt idx="1">
                    <c:v>SMP</c:v>
                  </c:pt>
                  <c:pt idx="2">
                    <c:v>SMA</c:v>
                  </c:pt>
                  <c:pt idx="3">
                    <c:v>PT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Sheet1!$L$8:$L$11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36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6-4073-8C5C-B4D720EAAB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Sheet1!$O$12:$P$12</c:f>
              <c:strCache>
                <c:ptCount val="2"/>
                <c:pt idx="1">
                  <c:v>NILAI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Sheet1!$Q$12:$CD$12</c:f>
              <c:numCache>
                <c:formatCode>General</c:formatCode>
                <c:ptCount val="66"/>
                <c:pt idx="0">
                  <c:v>100</c:v>
                </c:pt>
                <c:pt idx="1">
                  <c:v>33.333333333333329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83.333333333333343</c:v>
                </c:pt>
                <c:pt idx="6">
                  <c:v>66.666666666666657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66.666666666666657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66.666666666666657</c:v>
                </c:pt>
                <c:pt idx="14">
                  <c:v>66.666666666666657</c:v>
                </c:pt>
                <c:pt idx="15">
                  <c:v>83.333333333333343</c:v>
                </c:pt>
                <c:pt idx="16">
                  <c:v>100</c:v>
                </c:pt>
                <c:pt idx="17">
                  <c:v>83.333333333333343</c:v>
                </c:pt>
                <c:pt idx="18">
                  <c:v>83.333333333333343</c:v>
                </c:pt>
                <c:pt idx="19">
                  <c:v>66.666666666666657</c:v>
                </c:pt>
                <c:pt idx="20">
                  <c:v>100</c:v>
                </c:pt>
                <c:pt idx="21">
                  <c:v>100</c:v>
                </c:pt>
                <c:pt idx="22">
                  <c:v>83.333333333333343</c:v>
                </c:pt>
                <c:pt idx="23">
                  <c:v>66.666666666666657</c:v>
                </c:pt>
                <c:pt idx="24">
                  <c:v>83.333333333333343</c:v>
                </c:pt>
                <c:pt idx="25">
                  <c:v>83.333333333333343</c:v>
                </c:pt>
                <c:pt idx="26">
                  <c:v>100</c:v>
                </c:pt>
                <c:pt idx="27">
                  <c:v>100</c:v>
                </c:pt>
                <c:pt idx="28">
                  <c:v>83.333333333333343</c:v>
                </c:pt>
                <c:pt idx="29">
                  <c:v>83.333333333333343</c:v>
                </c:pt>
                <c:pt idx="30">
                  <c:v>83.333333333333343</c:v>
                </c:pt>
                <c:pt idx="31">
                  <c:v>100</c:v>
                </c:pt>
                <c:pt idx="32">
                  <c:v>33.333333333333329</c:v>
                </c:pt>
                <c:pt idx="33">
                  <c:v>66.666666666666657</c:v>
                </c:pt>
                <c:pt idx="34">
                  <c:v>66.666666666666657</c:v>
                </c:pt>
                <c:pt idx="35">
                  <c:v>83.333333333333343</c:v>
                </c:pt>
                <c:pt idx="36">
                  <c:v>83.333333333333343</c:v>
                </c:pt>
                <c:pt idx="37">
                  <c:v>66.666666666666657</c:v>
                </c:pt>
                <c:pt idx="38">
                  <c:v>66.666666666666657</c:v>
                </c:pt>
                <c:pt idx="39">
                  <c:v>50</c:v>
                </c:pt>
                <c:pt idx="40">
                  <c:v>83.333333333333343</c:v>
                </c:pt>
                <c:pt idx="41">
                  <c:v>83.333333333333343</c:v>
                </c:pt>
                <c:pt idx="42">
                  <c:v>83.333333333333343</c:v>
                </c:pt>
                <c:pt idx="43">
                  <c:v>66.666666666666657</c:v>
                </c:pt>
                <c:pt idx="44">
                  <c:v>100</c:v>
                </c:pt>
                <c:pt idx="45">
                  <c:v>83.333333333333343</c:v>
                </c:pt>
                <c:pt idx="46">
                  <c:v>100</c:v>
                </c:pt>
                <c:pt idx="47">
                  <c:v>83.333333333333343</c:v>
                </c:pt>
                <c:pt idx="48">
                  <c:v>83.333333333333343</c:v>
                </c:pt>
                <c:pt idx="49">
                  <c:v>83.333333333333343</c:v>
                </c:pt>
                <c:pt idx="50">
                  <c:v>100</c:v>
                </c:pt>
                <c:pt idx="51">
                  <c:v>83.333333333333343</c:v>
                </c:pt>
                <c:pt idx="52">
                  <c:v>100</c:v>
                </c:pt>
                <c:pt idx="53">
                  <c:v>83.333333333333343</c:v>
                </c:pt>
                <c:pt idx="54">
                  <c:v>83.333333333333343</c:v>
                </c:pt>
                <c:pt idx="55">
                  <c:v>83.333333333333343</c:v>
                </c:pt>
                <c:pt idx="56">
                  <c:v>66.666666666666657</c:v>
                </c:pt>
                <c:pt idx="57">
                  <c:v>83.333333333333343</c:v>
                </c:pt>
                <c:pt idx="58">
                  <c:v>100</c:v>
                </c:pt>
                <c:pt idx="59">
                  <c:v>100</c:v>
                </c:pt>
                <c:pt idx="60">
                  <c:v>50</c:v>
                </c:pt>
                <c:pt idx="61">
                  <c:v>100</c:v>
                </c:pt>
                <c:pt idx="62">
                  <c:v>100</c:v>
                </c:pt>
                <c:pt idx="63">
                  <c:v>66.666666666666657</c:v>
                </c:pt>
                <c:pt idx="64">
                  <c:v>100</c:v>
                </c:pt>
                <c:pt idx="6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C-4F95-8426-400E6C46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366575"/>
        <c:axId val="1441164367"/>
      </c:lineChart>
      <c:catAx>
        <c:axId val="164336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164367"/>
        <c:crosses val="autoZero"/>
        <c:auto val="1"/>
        <c:lblAlgn val="ctr"/>
        <c:lblOffset val="100"/>
        <c:noMultiLvlLbl val="0"/>
      </c:catAx>
      <c:valAx>
        <c:axId val="144116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366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6567</xdr:rowOff>
    </xdr:from>
    <xdr:to>
      <xdr:col>6</xdr:col>
      <xdr:colOff>532086</xdr:colOff>
      <xdr:row>85</xdr:row>
      <xdr:rowOff>327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461693-4C8D-40B4-B88E-49331DD64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88</xdr:row>
      <xdr:rowOff>12589</xdr:rowOff>
    </xdr:from>
    <xdr:to>
      <xdr:col>6</xdr:col>
      <xdr:colOff>537561</xdr:colOff>
      <xdr:row>102</xdr:row>
      <xdr:rowOff>6349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EA58F6-CB4D-4CFC-A92B-86001E0C2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106</xdr:row>
      <xdr:rowOff>61841</xdr:rowOff>
    </xdr:from>
    <xdr:to>
      <xdr:col>6</xdr:col>
      <xdr:colOff>538424</xdr:colOff>
      <xdr:row>120</xdr:row>
      <xdr:rowOff>50466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96357CD-C974-40C9-A4B1-1AE29916B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9"/>
  <sheetViews>
    <sheetView tabSelected="1" topLeftCell="A81" zoomScale="60" zoomScaleNormal="55" workbookViewId="0">
      <selection activeCell="G121" sqref="G121"/>
    </sheetView>
  </sheetViews>
  <sheetFormatPr defaultRowHeight="15"/>
  <cols>
    <col min="1" max="1" width="5.42578125" customWidth="1"/>
    <col min="4" max="4" width="18.7109375" customWidth="1"/>
    <col min="6" max="6" width="9.140625" style="15"/>
    <col min="7" max="7" width="23" style="3" customWidth="1"/>
    <col min="10" max="10" width="9" customWidth="1"/>
    <col min="11" max="11" width="13.140625" customWidth="1"/>
    <col min="15" max="15" width="5" customWidth="1"/>
    <col min="16" max="16" width="39.7109375" customWidth="1"/>
    <col min="17" max="82" width="5.140625" customWidth="1"/>
  </cols>
  <sheetData>
    <row r="1" spans="1:82">
      <c r="J1" t="s">
        <v>9</v>
      </c>
    </row>
    <row r="2" spans="1:82" ht="15.75">
      <c r="J2" s="6" t="s">
        <v>2</v>
      </c>
      <c r="K2" s="1" t="s">
        <v>0</v>
      </c>
      <c r="L2" s="1" t="s">
        <v>33</v>
      </c>
      <c r="O2" s="39" t="s">
        <v>18</v>
      </c>
      <c r="P2" s="39" t="s">
        <v>19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82" ht="15.75">
      <c r="A3" s="2" t="s">
        <v>1</v>
      </c>
      <c r="B3" s="4" t="s">
        <v>0</v>
      </c>
      <c r="C3" s="6" t="s">
        <v>2</v>
      </c>
      <c r="D3" s="5"/>
      <c r="E3" s="5"/>
      <c r="F3" s="16"/>
      <c r="G3" s="2" t="s">
        <v>10</v>
      </c>
      <c r="H3" s="6" t="s">
        <v>2</v>
      </c>
      <c r="J3" s="8" t="s">
        <v>3</v>
      </c>
      <c r="K3" s="9" t="s">
        <v>4</v>
      </c>
      <c r="L3" s="10">
        <f>COUNTIF(C4:C69,"Dewasa")</f>
        <v>25</v>
      </c>
      <c r="O3" s="40"/>
      <c r="P3" s="40"/>
      <c r="Q3" s="23">
        <v>1</v>
      </c>
      <c r="R3" s="23">
        <v>2</v>
      </c>
      <c r="S3" s="23">
        <v>3</v>
      </c>
      <c r="T3" s="23">
        <v>4</v>
      </c>
      <c r="U3" s="23">
        <v>5</v>
      </c>
      <c r="V3" s="23">
        <v>6</v>
      </c>
      <c r="W3" s="23">
        <v>7</v>
      </c>
      <c r="X3" s="23">
        <v>8</v>
      </c>
      <c r="Y3" s="23">
        <v>9</v>
      </c>
      <c r="Z3" s="23">
        <v>10</v>
      </c>
      <c r="AA3" s="23">
        <v>11</v>
      </c>
      <c r="AB3" s="23">
        <v>12</v>
      </c>
      <c r="AC3" s="23">
        <v>13</v>
      </c>
      <c r="AD3" s="23">
        <v>14</v>
      </c>
      <c r="AE3" s="23">
        <v>15</v>
      </c>
      <c r="AF3" s="23">
        <v>16</v>
      </c>
      <c r="AG3" s="23">
        <v>17</v>
      </c>
      <c r="AH3" s="23">
        <v>18</v>
      </c>
      <c r="AI3" s="23">
        <v>19</v>
      </c>
      <c r="AJ3" s="23">
        <v>20</v>
      </c>
      <c r="AK3" s="23">
        <v>21</v>
      </c>
      <c r="AL3" s="23">
        <v>22</v>
      </c>
      <c r="AM3" s="23">
        <v>23</v>
      </c>
      <c r="AN3" s="23">
        <v>24</v>
      </c>
      <c r="AO3" s="23">
        <v>25</v>
      </c>
      <c r="AP3" s="23">
        <v>26</v>
      </c>
      <c r="AQ3" s="23">
        <v>27</v>
      </c>
      <c r="AR3" s="23">
        <v>28</v>
      </c>
      <c r="AS3" s="23">
        <v>29</v>
      </c>
      <c r="AT3" s="23">
        <v>30</v>
      </c>
      <c r="AU3" s="23">
        <v>31</v>
      </c>
      <c r="AV3" s="23">
        <v>32</v>
      </c>
      <c r="AW3" s="23">
        <v>33</v>
      </c>
      <c r="AX3" s="23">
        <v>34</v>
      </c>
      <c r="AY3" s="23">
        <v>35</v>
      </c>
      <c r="AZ3" s="23">
        <v>36</v>
      </c>
      <c r="BA3" s="23">
        <v>37</v>
      </c>
      <c r="BB3" s="23">
        <v>38</v>
      </c>
      <c r="BC3" s="23">
        <v>39</v>
      </c>
      <c r="BD3" s="23">
        <v>40</v>
      </c>
      <c r="BE3" s="23">
        <v>41</v>
      </c>
      <c r="BF3" s="23">
        <v>42</v>
      </c>
      <c r="BG3" s="23">
        <v>43</v>
      </c>
      <c r="BH3" s="23">
        <v>44</v>
      </c>
      <c r="BI3" s="27">
        <v>45</v>
      </c>
      <c r="BJ3" s="27">
        <v>46</v>
      </c>
      <c r="BK3" s="27">
        <v>47</v>
      </c>
      <c r="BL3" s="27">
        <v>48</v>
      </c>
      <c r="BM3" s="27">
        <v>49</v>
      </c>
      <c r="BN3" s="27">
        <v>50</v>
      </c>
      <c r="BO3" s="27">
        <v>51</v>
      </c>
      <c r="BP3" s="27">
        <v>52</v>
      </c>
      <c r="BQ3" s="27">
        <v>53</v>
      </c>
      <c r="BR3" s="27">
        <v>54</v>
      </c>
      <c r="BS3" s="27">
        <v>55</v>
      </c>
      <c r="BT3" s="27">
        <v>56</v>
      </c>
      <c r="BU3" s="27">
        <v>57</v>
      </c>
      <c r="BV3" s="27">
        <v>58</v>
      </c>
      <c r="BW3" s="27">
        <v>59</v>
      </c>
      <c r="BX3" s="27">
        <v>60</v>
      </c>
      <c r="BY3" s="27">
        <v>61</v>
      </c>
      <c r="BZ3" s="27">
        <v>62</v>
      </c>
      <c r="CA3" s="27">
        <v>63</v>
      </c>
      <c r="CB3" s="27">
        <v>64</v>
      </c>
      <c r="CC3" s="27">
        <v>65</v>
      </c>
      <c r="CD3" s="27">
        <v>66</v>
      </c>
    </row>
    <row r="4" spans="1:82" ht="30">
      <c r="A4" s="2">
        <v>1</v>
      </c>
      <c r="B4" s="11">
        <v>66</v>
      </c>
      <c r="C4" s="10" t="str">
        <f t="shared" ref="C4:C10" si="0">IF(B4&lt;45,"Dewasa",IF(B4&lt;59,"Pralansia",IF(B4&gt;60,"Lansia")))</f>
        <v>Lansia</v>
      </c>
      <c r="D4" s="14" t="s">
        <v>11</v>
      </c>
      <c r="E4" s="36">
        <f>MAX(B4:B69)</f>
        <v>67</v>
      </c>
      <c r="F4" s="17"/>
      <c r="G4" s="2" t="s">
        <v>14</v>
      </c>
      <c r="H4" s="10">
        <f>VLOOKUP(G4,Sheet5!$A$1:$B$4,2,FALSE)</f>
        <v>3</v>
      </c>
      <c r="J4" s="8" t="s">
        <v>5</v>
      </c>
      <c r="K4" s="9" t="s">
        <v>6</v>
      </c>
      <c r="L4" s="10">
        <f>COUNTIF(C5:C70,"Pralansia")</f>
        <v>35</v>
      </c>
      <c r="O4" s="24"/>
      <c r="P4" s="30" t="s">
        <v>26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6"/>
      <c r="BG4" s="26"/>
      <c r="BH4" s="26"/>
      <c r="BI4" s="28"/>
      <c r="BJ4" s="28"/>
      <c r="BK4" s="29"/>
      <c r="BL4" s="29"/>
      <c r="BM4" s="29"/>
      <c r="BN4" s="28"/>
      <c r="BO4" s="28"/>
      <c r="BP4" s="29"/>
      <c r="BQ4" s="29"/>
      <c r="BR4" s="29"/>
      <c r="BS4" s="28"/>
      <c r="BT4" s="28"/>
      <c r="BU4" s="29"/>
      <c r="BV4" s="29"/>
      <c r="BW4" s="29"/>
      <c r="BX4" s="28"/>
      <c r="BY4" s="28"/>
      <c r="BZ4" s="29"/>
      <c r="CA4" s="28"/>
      <c r="CB4" s="29"/>
      <c r="CC4" s="29"/>
      <c r="CD4" s="29"/>
    </row>
    <row r="5" spans="1:82">
      <c r="A5" s="2">
        <v>2</v>
      </c>
      <c r="B5" s="12">
        <v>48</v>
      </c>
      <c r="C5" s="10" t="str">
        <f t="shared" si="0"/>
        <v>Pralansia</v>
      </c>
      <c r="D5" s="14" t="s">
        <v>12</v>
      </c>
      <c r="E5" s="36">
        <f>MIN(B4:B69)</f>
        <v>24</v>
      </c>
      <c r="F5" s="17"/>
      <c r="G5" s="2" t="s">
        <v>14</v>
      </c>
      <c r="H5" s="10">
        <f>VLOOKUP(G5,Sheet5!$A$1:$B$4,2,FALSE)</f>
        <v>3</v>
      </c>
      <c r="J5" s="8" t="s">
        <v>7</v>
      </c>
      <c r="K5" s="9" t="s">
        <v>8</v>
      </c>
      <c r="L5" s="10">
        <f>COUNTIF(C4:C71,"Lansia")</f>
        <v>6</v>
      </c>
      <c r="O5" s="18">
        <v>1</v>
      </c>
      <c r="P5" s="18" t="s">
        <v>20</v>
      </c>
      <c r="Q5" s="19">
        <v>1</v>
      </c>
      <c r="R5" s="19">
        <v>0</v>
      </c>
      <c r="S5" s="19">
        <v>1</v>
      </c>
      <c r="T5" s="19">
        <v>1</v>
      </c>
      <c r="U5" s="19">
        <v>1</v>
      </c>
      <c r="V5" s="19">
        <v>1</v>
      </c>
      <c r="W5" s="19">
        <v>1</v>
      </c>
      <c r="X5" s="19">
        <v>1</v>
      </c>
      <c r="Y5" s="19">
        <v>1</v>
      </c>
      <c r="Z5" s="19">
        <v>1</v>
      </c>
      <c r="AA5" s="19">
        <v>1</v>
      </c>
      <c r="AB5" s="19">
        <v>1</v>
      </c>
      <c r="AC5" s="19">
        <v>1</v>
      </c>
      <c r="AD5" s="19">
        <v>1</v>
      </c>
      <c r="AE5" s="19">
        <v>0</v>
      </c>
      <c r="AF5" s="19">
        <v>0</v>
      </c>
      <c r="AG5" s="19">
        <v>1</v>
      </c>
      <c r="AH5" s="19">
        <v>1</v>
      </c>
      <c r="AI5" s="19">
        <v>1</v>
      </c>
      <c r="AJ5" s="19">
        <v>1</v>
      </c>
      <c r="AK5" s="19">
        <v>1</v>
      </c>
      <c r="AL5" s="19">
        <v>1</v>
      </c>
      <c r="AM5" s="19">
        <v>1</v>
      </c>
      <c r="AN5" s="19">
        <v>0</v>
      </c>
      <c r="AO5" s="19">
        <v>1</v>
      </c>
      <c r="AP5" s="19">
        <v>1</v>
      </c>
      <c r="AQ5" s="19">
        <v>1</v>
      </c>
      <c r="AR5" s="19">
        <v>1</v>
      </c>
      <c r="AS5" s="19">
        <v>1</v>
      </c>
      <c r="AT5" s="19">
        <v>1</v>
      </c>
      <c r="AU5" s="19">
        <v>1</v>
      </c>
      <c r="AV5" s="19">
        <v>1</v>
      </c>
      <c r="AW5" s="19">
        <v>0</v>
      </c>
      <c r="AX5" s="19">
        <v>1</v>
      </c>
      <c r="AY5" s="19">
        <v>0</v>
      </c>
      <c r="AZ5" s="19">
        <v>1</v>
      </c>
      <c r="BA5" s="19">
        <v>1</v>
      </c>
      <c r="BB5" s="19">
        <v>1</v>
      </c>
      <c r="BC5" s="19">
        <v>1</v>
      </c>
      <c r="BD5" s="19">
        <v>0</v>
      </c>
      <c r="BE5" s="19">
        <v>1</v>
      </c>
      <c r="BF5" s="19">
        <v>1</v>
      </c>
      <c r="BG5" s="19">
        <v>1</v>
      </c>
      <c r="BH5" s="19">
        <v>0</v>
      </c>
      <c r="BI5" s="19">
        <v>1</v>
      </c>
      <c r="BJ5" s="19">
        <v>1</v>
      </c>
      <c r="BK5" s="19">
        <v>1</v>
      </c>
      <c r="BL5" s="19">
        <v>1</v>
      </c>
      <c r="BM5" s="19">
        <v>1</v>
      </c>
      <c r="BN5" s="19">
        <v>1</v>
      </c>
      <c r="BO5" s="19">
        <v>1</v>
      </c>
      <c r="BP5" s="19">
        <v>1</v>
      </c>
      <c r="BQ5" s="19">
        <v>1</v>
      </c>
      <c r="BR5" s="19">
        <v>0</v>
      </c>
      <c r="BS5" s="19">
        <v>1</v>
      </c>
      <c r="BT5" s="19">
        <v>1</v>
      </c>
      <c r="BU5" s="19">
        <v>1</v>
      </c>
      <c r="BV5" s="19">
        <v>0</v>
      </c>
      <c r="BW5" s="19">
        <v>1</v>
      </c>
      <c r="BX5" s="19">
        <v>1</v>
      </c>
      <c r="BY5" s="19">
        <v>0</v>
      </c>
      <c r="BZ5" s="19">
        <v>1</v>
      </c>
      <c r="CA5" s="19">
        <v>1</v>
      </c>
      <c r="CB5" s="19">
        <v>1</v>
      </c>
      <c r="CC5" s="19">
        <v>1</v>
      </c>
      <c r="CD5" s="19">
        <v>0</v>
      </c>
    </row>
    <row r="6" spans="1:82">
      <c r="A6" s="2">
        <v>3</v>
      </c>
      <c r="B6" s="12">
        <v>50</v>
      </c>
      <c r="C6" s="10" t="str">
        <f t="shared" si="0"/>
        <v>Pralansia</v>
      </c>
      <c r="D6" s="14" t="s">
        <v>13</v>
      </c>
      <c r="E6" s="36">
        <f>AVERAGE(B4:B69)</f>
        <v>47.878787878787875</v>
      </c>
      <c r="F6" s="17"/>
      <c r="G6" s="2" t="s">
        <v>15</v>
      </c>
      <c r="H6" s="10">
        <f>VLOOKUP(G6,Sheet5!$A$1:$B$4,2,FALSE)</f>
        <v>2</v>
      </c>
      <c r="J6" s="7"/>
      <c r="L6" s="15"/>
      <c r="O6" s="18">
        <v>2</v>
      </c>
      <c r="P6" s="18" t="s">
        <v>21</v>
      </c>
      <c r="Q6" s="19">
        <v>1</v>
      </c>
      <c r="R6" s="19">
        <v>0</v>
      </c>
      <c r="S6" s="19">
        <v>1</v>
      </c>
      <c r="T6" s="19">
        <v>1</v>
      </c>
      <c r="U6" s="19">
        <v>1</v>
      </c>
      <c r="V6" s="19">
        <v>1</v>
      </c>
      <c r="W6" s="19">
        <v>1</v>
      </c>
      <c r="X6" s="19">
        <v>1</v>
      </c>
      <c r="Y6" s="19">
        <v>1</v>
      </c>
      <c r="Z6" s="19">
        <v>1</v>
      </c>
      <c r="AA6" s="19">
        <v>1</v>
      </c>
      <c r="AB6" s="19">
        <v>1</v>
      </c>
      <c r="AC6" s="19">
        <v>1</v>
      </c>
      <c r="AD6" s="19">
        <v>1</v>
      </c>
      <c r="AE6" s="19">
        <v>1</v>
      </c>
      <c r="AF6" s="19">
        <v>1</v>
      </c>
      <c r="AG6" s="19">
        <v>1</v>
      </c>
      <c r="AH6" s="19">
        <v>1</v>
      </c>
      <c r="AI6" s="19">
        <v>1</v>
      </c>
      <c r="AJ6" s="19">
        <v>1</v>
      </c>
      <c r="AK6" s="19">
        <v>1</v>
      </c>
      <c r="AL6" s="19">
        <v>1</v>
      </c>
      <c r="AM6" s="19">
        <v>1</v>
      </c>
      <c r="AN6" s="19">
        <v>0</v>
      </c>
      <c r="AO6" s="19">
        <v>1</v>
      </c>
      <c r="AP6" s="19">
        <v>1</v>
      </c>
      <c r="AQ6" s="19">
        <v>1</v>
      </c>
      <c r="AR6" s="19">
        <v>1</v>
      </c>
      <c r="AS6" s="19">
        <v>1</v>
      </c>
      <c r="AT6" s="19">
        <v>1</v>
      </c>
      <c r="AU6" s="19">
        <v>1</v>
      </c>
      <c r="AV6" s="19">
        <v>1</v>
      </c>
      <c r="AW6" s="19">
        <v>1</v>
      </c>
      <c r="AX6" s="19">
        <v>1</v>
      </c>
      <c r="AY6" s="19">
        <v>1</v>
      </c>
      <c r="AZ6" s="19">
        <v>1</v>
      </c>
      <c r="BA6" s="19">
        <v>1</v>
      </c>
      <c r="BB6" s="19">
        <v>1</v>
      </c>
      <c r="BC6" s="19">
        <v>1</v>
      </c>
      <c r="BD6" s="19">
        <v>1</v>
      </c>
      <c r="BE6" s="19">
        <v>1</v>
      </c>
      <c r="BF6" s="19">
        <v>1</v>
      </c>
      <c r="BG6" s="19">
        <v>1</v>
      </c>
      <c r="BH6" s="19">
        <v>1</v>
      </c>
      <c r="BI6" s="19">
        <v>1</v>
      </c>
      <c r="BJ6" s="19">
        <v>1</v>
      </c>
      <c r="BK6" s="19">
        <v>1</v>
      </c>
      <c r="BL6" s="19">
        <v>1</v>
      </c>
      <c r="BM6" s="19">
        <v>1</v>
      </c>
      <c r="BN6" s="19">
        <v>1</v>
      </c>
      <c r="BO6" s="19">
        <v>1</v>
      </c>
      <c r="BP6" s="19">
        <v>1</v>
      </c>
      <c r="BQ6" s="19">
        <v>1</v>
      </c>
      <c r="BR6" s="19">
        <v>1</v>
      </c>
      <c r="BS6" s="19">
        <v>1</v>
      </c>
      <c r="BT6" s="19">
        <v>1</v>
      </c>
      <c r="BU6" s="19">
        <v>1</v>
      </c>
      <c r="BV6" s="19">
        <v>1</v>
      </c>
      <c r="BW6" s="19">
        <v>1</v>
      </c>
      <c r="BX6" s="19">
        <v>1</v>
      </c>
      <c r="BY6" s="19">
        <v>1</v>
      </c>
      <c r="BZ6" s="19">
        <v>1</v>
      </c>
      <c r="CA6" s="19">
        <v>1</v>
      </c>
      <c r="CB6" s="19">
        <v>1</v>
      </c>
      <c r="CC6" s="19">
        <v>1</v>
      </c>
      <c r="CD6" s="19">
        <v>1</v>
      </c>
    </row>
    <row r="7" spans="1:82" ht="30">
      <c r="A7" s="2">
        <v>4</v>
      </c>
      <c r="B7" s="12">
        <v>42</v>
      </c>
      <c r="C7" s="10" t="str">
        <f t="shared" si="0"/>
        <v>Dewasa</v>
      </c>
      <c r="G7" s="2" t="s">
        <v>14</v>
      </c>
      <c r="H7" s="10">
        <f>VLOOKUP(G7,Sheet5!$A$1:$B$4,2,FALSE)</f>
        <v>3</v>
      </c>
      <c r="J7" s="35" t="s">
        <v>2</v>
      </c>
      <c r="K7" s="31" t="s">
        <v>31</v>
      </c>
      <c r="L7" s="9" t="s">
        <v>33</v>
      </c>
      <c r="O7" s="18">
        <v>3</v>
      </c>
      <c r="P7" s="18" t="s">
        <v>22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19">
        <v>1</v>
      </c>
      <c r="W7" s="19">
        <v>0</v>
      </c>
      <c r="X7" s="19">
        <v>1</v>
      </c>
      <c r="Y7" s="19">
        <v>1</v>
      </c>
      <c r="Z7" s="19">
        <v>0</v>
      </c>
      <c r="AA7" s="19">
        <v>1</v>
      </c>
      <c r="AB7" s="19">
        <v>1</v>
      </c>
      <c r="AC7" s="19">
        <v>1</v>
      </c>
      <c r="AD7" s="19">
        <v>0</v>
      </c>
      <c r="AE7" s="19">
        <v>1</v>
      </c>
      <c r="AF7" s="19">
        <v>1</v>
      </c>
      <c r="AG7" s="19">
        <v>1</v>
      </c>
      <c r="AH7" s="19">
        <v>1</v>
      </c>
      <c r="AI7" s="19">
        <v>1</v>
      </c>
      <c r="AJ7" s="19">
        <v>0</v>
      </c>
      <c r="AK7" s="19">
        <v>1</v>
      </c>
      <c r="AL7" s="19">
        <v>1</v>
      </c>
      <c r="AM7" s="19">
        <v>1</v>
      </c>
      <c r="AN7" s="19">
        <v>1</v>
      </c>
      <c r="AO7" s="19">
        <v>0</v>
      </c>
      <c r="AP7" s="19">
        <v>1</v>
      </c>
      <c r="AQ7" s="19">
        <v>1</v>
      </c>
      <c r="AR7" s="19">
        <v>1</v>
      </c>
      <c r="AS7" s="19">
        <v>0</v>
      </c>
      <c r="AT7" s="19">
        <v>1</v>
      </c>
      <c r="AU7" s="19">
        <v>1</v>
      </c>
      <c r="AV7" s="19">
        <v>1</v>
      </c>
      <c r="AW7" s="19">
        <v>0</v>
      </c>
      <c r="AX7" s="19">
        <v>0</v>
      </c>
      <c r="AY7" s="19">
        <v>1</v>
      </c>
      <c r="AZ7" s="19">
        <v>1</v>
      </c>
      <c r="BA7" s="19">
        <v>1</v>
      </c>
      <c r="BB7" s="19">
        <v>1</v>
      </c>
      <c r="BC7" s="19">
        <v>1</v>
      </c>
      <c r="BD7" s="19">
        <v>1</v>
      </c>
      <c r="BE7" s="19">
        <v>1</v>
      </c>
      <c r="BF7" s="19">
        <v>1</v>
      </c>
      <c r="BG7" s="19">
        <v>0</v>
      </c>
      <c r="BH7" s="19">
        <v>1</v>
      </c>
      <c r="BI7" s="19">
        <v>1</v>
      </c>
      <c r="BJ7" s="19">
        <v>1</v>
      </c>
      <c r="BK7" s="19">
        <v>1</v>
      </c>
      <c r="BL7" s="19">
        <v>1</v>
      </c>
      <c r="BM7" s="19">
        <v>0</v>
      </c>
      <c r="BN7" s="19">
        <v>1</v>
      </c>
      <c r="BO7" s="19">
        <v>1</v>
      </c>
      <c r="BP7" s="19">
        <v>1</v>
      </c>
      <c r="BQ7" s="19">
        <v>1</v>
      </c>
      <c r="BR7" s="19">
        <v>1</v>
      </c>
      <c r="BS7" s="19">
        <v>1</v>
      </c>
      <c r="BT7" s="19">
        <v>0</v>
      </c>
      <c r="BU7" s="19">
        <v>1</v>
      </c>
      <c r="BV7" s="19">
        <v>1</v>
      </c>
      <c r="BW7" s="19">
        <v>1</v>
      </c>
      <c r="BX7" s="19">
        <v>1</v>
      </c>
      <c r="BY7" s="19">
        <v>0</v>
      </c>
      <c r="BZ7" s="19">
        <v>1</v>
      </c>
      <c r="CA7" s="19">
        <v>1</v>
      </c>
      <c r="CB7" s="19">
        <v>0</v>
      </c>
      <c r="CC7" s="19">
        <v>1</v>
      </c>
      <c r="CD7" s="19">
        <v>1</v>
      </c>
    </row>
    <row r="8" spans="1:82" ht="30">
      <c r="A8" s="2">
        <v>5</v>
      </c>
      <c r="B8" s="12">
        <v>54</v>
      </c>
      <c r="C8" s="10" t="str">
        <f t="shared" si="0"/>
        <v>Pralansia</v>
      </c>
      <c r="G8" s="2" t="s">
        <v>16</v>
      </c>
      <c r="H8" s="10">
        <f>VLOOKUP(G8,Sheet5!$A$1:$B$4,2,FALSE)</f>
        <v>1</v>
      </c>
      <c r="J8" s="8">
        <v>1</v>
      </c>
      <c r="K8" s="9" t="s">
        <v>16</v>
      </c>
      <c r="L8" s="10">
        <f>COUNTIF(H4:H69,1)</f>
        <v>5</v>
      </c>
      <c r="O8" s="18">
        <v>4</v>
      </c>
      <c r="P8" s="18" t="s">
        <v>23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>
        <v>1</v>
      </c>
      <c r="AE8" s="19">
        <v>1</v>
      </c>
      <c r="AF8" s="19">
        <v>1</v>
      </c>
      <c r="AG8" s="19">
        <v>1</v>
      </c>
      <c r="AH8" s="19">
        <v>1</v>
      </c>
      <c r="AI8" s="19">
        <v>1</v>
      </c>
      <c r="AJ8" s="19">
        <v>1</v>
      </c>
      <c r="AK8" s="19">
        <v>1</v>
      </c>
      <c r="AL8" s="19">
        <v>1</v>
      </c>
      <c r="AM8" s="19">
        <v>1</v>
      </c>
      <c r="AN8" s="19">
        <v>1</v>
      </c>
      <c r="AO8" s="19">
        <v>1</v>
      </c>
      <c r="AP8" s="19">
        <v>1</v>
      </c>
      <c r="AQ8" s="19">
        <v>1</v>
      </c>
      <c r="AR8" s="19">
        <v>1</v>
      </c>
      <c r="AS8" s="19">
        <v>1</v>
      </c>
      <c r="AT8" s="19">
        <v>1</v>
      </c>
      <c r="AU8" s="19">
        <v>1</v>
      </c>
      <c r="AV8" s="19">
        <v>1</v>
      </c>
      <c r="AW8" s="19">
        <v>1</v>
      </c>
      <c r="AX8" s="19">
        <v>1</v>
      </c>
      <c r="AY8" s="19">
        <v>1</v>
      </c>
      <c r="AZ8" s="19">
        <v>1</v>
      </c>
      <c r="BA8" s="19">
        <v>1</v>
      </c>
      <c r="BB8" s="19">
        <v>0</v>
      </c>
      <c r="BC8" s="19">
        <v>1</v>
      </c>
      <c r="BD8" s="19">
        <v>0</v>
      </c>
      <c r="BE8" s="19">
        <v>1</v>
      </c>
      <c r="BF8" s="19">
        <v>1</v>
      </c>
      <c r="BG8" s="19">
        <v>1</v>
      </c>
      <c r="BH8" s="19">
        <v>0</v>
      </c>
      <c r="BI8" s="19">
        <v>1</v>
      </c>
      <c r="BJ8" s="19">
        <v>1</v>
      </c>
      <c r="BK8" s="19">
        <v>1</v>
      </c>
      <c r="BL8" s="19">
        <v>0</v>
      </c>
      <c r="BM8" s="19">
        <v>1</v>
      </c>
      <c r="BN8" s="19">
        <v>1</v>
      </c>
      <c r="BO8" s="19">
        <v>1</v>
      </c>
      <c r="BP8" s="19">
        <v>0</v>
      </c>
      <c r="BQ8" s="19">
        <v>1</v>
      </c>
      <c r="BR8" s="19">
        <v>1</v>
      </c>
      <c r="BS8" s="19">
        <v>1</v>
      </c>
      <c r="BT8" s="19">
        <v>1</v>
      </c>
      <c r="BU8" s="19">
        <v>0</v>
      </c>
      <c r="BV8" s="19">
        <v>1</v>
      </c>
      <c r="BW8" s="19">
        <v>1</v>
      </c>
      <c r="BX8" s="19">
        <v>1</v>
      </c>
      <c r="BY8" s="19">
        <v>1</v>
      </c>
      <c r="BZ8" s="19">
        <v>1</v>
      </c>
      <c r="CA8" s="19">
        <v>1</v>
      </c>
      <c r="CB8" s="19">
        <v>0</v>
      </c>
      <c r="CC8" s="19">
        <v>1</v>
      </c>
      <c r="CD8" s="19">
        <v>0</v>
      </c>
    </row>
    <row r="9" spans="1:82" ht="30">
      <c r="A9" s="2">
        <v>6</v>
      </c>
      <c r="B9" s="12">
        <v>37</v>
      </c>
      <c r="C9" s="10" t="str">
        <f t="shared" si="0"/>
        <v>Dewasa</v>
      </c>
      <c r="G9" s="2" t="s">
        <v>17</v>
      </c>
      <c r="H9" s="10">
        <f>VLOOKUP(G9,Sheet5!$A$1:$B$4,2,FALSE)</f>
        <v>4</v>
      </c>
      <c r="J9" s="8">
        <v>2</v>
      </c>
      <c r="K9" s="9" t="s">
        <v>15</v>
      </c>
      <c r="L9" s="10">
        <f>COUNTIF(H4:H69,2)</f>
        <v>16</v>
      </c>
      <c r="O9" s="18">
        <v>5</v>
      </c>
      <c r="P9" s="18" t="s">
        <v>24</v>
      </c>
      <c r="Q9" s="21">
        <v>1</v>
      </c>
      <c r="R9" s="21">
        <v>0</v>
      </c>
      <c r="S9" s="21">
        <v>1</v>
      </c>
      <c r="T9" s="21">
        <v>1</v>
      </c>
      <c r="U9" s="21">
        <v>1</v>
      </c>
      <c r="V9" s="21">
        <v>1</v>
      </c>
      <c r="W9" s="21">
        <v>1</v>
      </c>
      <c r="X9" s="21">
        <v>1</v>
      </c>
      <c r="Y9" s="21">
        <v>1</v>
      </c>
      <c r="Z9" s="21">
        <v>1</v>
      </c>
      <c r="AA9" s="21">
        <v>1</v>
      </c>
      <c r="AB9" s="21">
        <v>1</v>
      </c>
      <c r="AC9" s="21">
        <v>1</v>
      </c>
      <c r="AD9" s="21">
        <v>1</v>
      </c>
      <c r="AE9" s="21">
        <v>1</v>
      </c>
      <c r="AF9" s="21">
        <v>1</v>
      </c>
      <c r="AG9" s="21">
        <v>1</v>
      </c>
      <c r="AH9" s="21">
        <v>1</v>
      </c>
      <c r="AI9" s="21">
        <v>1</v>
      </c>
      <c r="AJ9" s="21">
        <v>1</v>
      </c>
      <c r="AK9" s="21">
        <v>1</v>
      </c>
      <c r="AL9" s="21">
        <v>1</v>
      </c>
      <c r="AM9" s="21">
        <v>1</v>
      </c>
      <c r="AN9" s="21">
        <v>1</v>
      </c>
      <c r="AO9" s="21">
        <v>1</v>
      </c>
      <c r="AP9" s="21">
        <v>1</v>
      </c>
      <c r="AQ9" s="21">
        <v>1</v>
      </c>
      <c r="AR9" s="21">
        <v>1</v>
      </c>
      <c r="AS9" s="21">
        <v>1</v>
      </c>
      <c r="AT9" s="21">
        <v>1</v>
      </c>
      <c r="AU9" s="21">
        <v>1</v>
      </c>
      <c r="AV9" s="21">
        <v>1</v>
      </c>
      <c r="AW9" s="21">
        <v>0</v>
      </c>
      <c r="AX9" s="21">
        <v>1</v>
      </c>
      <c r="AY9" s="21">
        <v>1</v>
      </c>
      <c r="AZ9" s="21">
        <v>1</v>
      </c>
      <c r="BA9" s="21">
        <v>1</v>
      </c>
      <c r="BB9" s="21">
        <v>1</v>
      </c>
      <c r="BC9" s="21">
        <v>0</v>
      </c>
      <c r="BD9" s="21">
        <v>1</v>
      </c>
      <c r="BE9" s="21">
        <v>1</v>
      </c>
      <c r="BF9" s="21">
        <v>1</v>
      </c>
      <c r="BG9" s="21">
        <v>1</v>
      </c>
      <c r="BH9" s="21">
        <v>1</v>
      </c>
      <c r="BI9" s="21">
        <v>1</v>
      </c>
      <c r="BJ9" s="21">
        <v>1</v>
      </c>
      <c r="BK9" s="21">
        <v>1</v>
      </c>
      <c r="BL9" s="21">
        <v>1</v>
      </c>
      <c r="BM9" s="21">
        <v>1</v>
      </c>
      <c r="BN9" s="21">
        <v>1</v>
      </c>
      <c r="BO9" s="21">
        <v>1</v>
      </c>
      <c r="BP9" s="21">
        <v>1</v>
      </c>
      <c r="BQ9" s="21">
        <v>1</v>
      </c>
      <c r="BR9" s="21">
        <v>1</v>
      </c>
      <c r="BS9" s="21">
        <v>1</v>
      </c>
      <c r="BT9" s="21">
        <v>1</v>
      </c>
      <c r="BU9" s="21">
        <v>1</v>
      </c>
      <c r="BV9" s="21">
        <v>1</v>
      </c>
      <c r="BW9" s="21">
        <v>1</v>
      </c>
      <c r="BX9" s="21">
        <v>1</v>
      </c>
      <c r="BY9" s="21">
        <v>1</v>
      </c>
      <c r="BZ9" s="21">
        <v>1</v>
      </c>
      <c r="CA9" s="21">
        <v>1</v>
      </c>
      <c r="CB9" s="21">
        <v>1</v>
      </c>
      <c r="CC9" s="21">
        <v>1</v>
      </c>
      <c r="CD9" s="21">
        <v>1</v>
      </c>
    </row>
    <row r="10" spans="1:82" ht="45">
      <c r="A10" s="2">
        <v>7</v>
      </c>
      <c r="B10" s="12">
        <v>66</v>
      </c>
      <c r="C10" s="10" t="str">
        <f t="shared" si="0"/>
        <v>Lansia</v>
      </c>
      <c r="G10" s="2" t="s">
        <v>14</v>
      </c>
      <c r="H10" s="10">
        <f>VLOOKUP(G10,Sheet5!$A$1:$B$4,2,FALSE)</f>
        <v>3</v>
      </c>
      <c r="J10" s="8">
        <v>3</v>
      </c>
      <c r="K10" s="9" t="s">
        <v>14</v>
      </c>
      <c r="L10" s="10">
        <f>COUNTIF(H4:H70,3)</f>
        <v>36</v>
      </c>
      <c r="O10" s="18">
        <v>6</v>
      </c>
      <c r="P10" s="20" t="s">
        <v>25</v>
      </c>
      <c r="Q10" s="22">
        <v>1</v>
      </c>
      <c r="R10" s="22">
        <v>0</v>
      </c>
      <c r="S10" s="22">
        <v>1</v>
      </c>
      <c r="T10" s="22">
        <v>1</v>
      </c>
      <c r="U10" s="22">
        <v>1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1</v>
      </c>
      <c r="AB10" s="22">
        <v>1</v>
      </c>
      <c r="AC10" s="22">
        <v>1</v>
      </c>
      <c r="AD10" s="22">
        <v>0</v>
      </c>
      <c r="AE10" s="22">
        <v>0</v>
      </c>
      <c r="AF10" s="22">
        <v>1</v>
      </c>
      <c r="AG10" s="22">
        <v>1</v>
      </c>
      <c r="AH10" s="22">
        <v>0</v>
      </c>
      <c r="AI10" s="22">
        <v>0</v>
      </c>
      <c r="AJ10" s="22">
        <v>0</v>
      </c>
      <c r="AK10" s="22">
        <v>1</v>
      </c>
      <c r="AL10" s="22">
        <v>1</v>
      </c>
      <c r="AM10" s="22">
        <v>0</v>
      </c>
      <c r="AN10" s="22">
        <v>1</v>
      </c>
      <c r="AO10" s="22">
        <v>1</v>
      </c>
      <c r="AP10" s="22">
        <v>0</v>
      </c>
      <c r="AQ10" s="22">
        <v>1</v>
      </c>
      <c r="AR10" s="22">
        <v>1</v>
      </c>
      <c r="AS10" s="22">
        <v>1</v>
      </c>
      <c r="AT10" s="22">
        <v>0</v>
      </c>
      <c r="AU10" s="22">
        <v>0</v>
      </c>
      <c r="AV10" s="22">
        <v>1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1</v>
      </c>
      <c r="BH10" s="22">
        <v>1</v>
      </c>
      <c r="BI10" s="22">
        <v>1</v>
      </c>
      <c r="BJ10" s="22">
        <v>0</v>
      </c>
      <c r="BK10" s="22">
        <v>1</v>
      </c>
      <c r="BL10" s="22">
        <v>1</v>
      </c>
      <c r="BM10" s="22">
        <v>1</v>
      </c>
      <c r="BN10" s="22">
        <v>0</v>
      </c>
      <c r="BO10" s="22">
        <v>1</v>
      </c>
      <c r="BP10" s="22">
        <v>1</v>
      </c>
      <c r="BQ10" s="22">
        <v>1</v>
      </c>
      <c r="BR10" s="22">
        <v>1</v>
      </c>
      <c r="BS10" s="22">
        <v>0</v>
      </c>
      <c r="BT10" s="22">
        <v>1</v>
      </c>
      <c r="BU10" s="22">
        <v>0</v>
      </c>
      <c r="BV10" s="22">
        <v>1</v>
      </c>
      <c r="BW10" s="22">
        <v>1</v>
      </c>
      <c r="BX10" s="22">
        <v>1</v>
      </c>
      <c r="BY10" s="22">
        <v>0</v>
      </c>
      <c r="BZ10" s="22">
        <v>1</v>
      </c>
      <c r="CA10" s="22">
        <v>1</v>
      </c>
      <c r="CB10" s="22">
        <v>1</v>
      </c>
      <c r="CC10" s="22">
        <v>1</v>
      </c>
      <c r="CD10" s="22">
        <v>0</v>
      </c>
    </row>
    <row r="11" spans="1:82">
      <c r="A11" s="2">
        <v>8</v>
      </c>
      <c r="B11" s="12">
        <v>44</v>
      </c>
      <c r="C11" s="10" t="str">
        <f t="shared" ref="C11:C69" si="1">IF(B11&lt;45,"Dewasa",IF(B11&lt;59,"Pralansia",IF(B11&gt;60,"Lansia")))</f>
        <v>Dewasa</v>
      </c>
      <c r="G11" s="2" t="s">
        <v>14</v>
      </c>
      <c r="H11" s="10">
        <f>VLOOKUP(G11,Sheet5!$A$1:$B$4,2,FALSE)</f>
        <v>3</v>
      </c>
      <c r="J11" s="8">
        <v>4</v>
      </c>
      <c r="K11" s="9" t="s">
        <v>17</v>
      </c>
      <c r="L11" s="10">
        <f>COUNTIF(H4:H71,4)</f>
        <v>9</v>
      </c>
      <c r="O11" s="37"/>
      <c r="P11" s="38" t="s">
        <v>32</v>
      </c>
      <c r="Q11" s="32">
        <f>SUM(Q5:Q10)</f>
        <v>6</v>
      </c>
      <c r="R11" s="32">
        <f t="shared" ref="R11:S11" si="2">SUM(R5:R10)</f>
        <v>2</v>
      </c>
      <c r="S11" s="32">
        <f t="shared" si="2"/>
        <v>6</v>
      </c>
      <c r="T11" s="32">
        <f t="shared" ref="T11:CD11" si="3">SUM(T5:T10)</f>
        <v>6</v>
      </c>
      <c r="U11" s="32">
        <f t="shared" si="3"/>
        <v>6</v>
      </c>
      <c r="V11" s="32">
        <f t="shared" si="3"/>
        <v>5</v>
      </c>
      <c r="W11" s="32">
        <f t="shared" si="3"/>
        <v>4</v>
      </c>
      <c r="X11" s="32">
        <f t="shared" si="3"/>
        <v>5</v>
      </c>
      <c r="Y11" s="32">
        <f t="shared" si="3"/>
        <v>5</v>
      </c>
      <c r="Z11" s="32">
        <f t="shared" si="3"/>
        <v>4</v>
      </c>
      <c r="AA11" s="32">
        <f t="shared" si="3"/>
        <v>6</v>
      </c>
      <c r="AB11" s="32">
        <f t="shared" si="3"/>
        <v>6</v>
      </c>
      <c r="AC11" s="32">
        <f t="shared" si="3"/>
        <v>6</v>
      </c>
      <c r="AD11" s="32">
        <f t="shared" si="3"/>
        <v>4</v>
      </c>
      <c r="AE11" s="32">
        <f t="shared" si="3"/>
        <v>4</v>
      </c>
      <c r="AF11" s="32">
        <f t="shared" si="3"/>
        <v>5</v>
      </c>
      <c r="AG11" s="32">
        <f t="shared" si="3"/>
        <v>6</v>
      </c>
      <c r="AH11" s="32">
        <f t="shared" si="3"/>
        <v>5</v>
      </c>
      <c r="AI11" s="32">
        <f t="shared" si="3"/>
        <v>5</v>
      </c>
      <c r="AJ11" s="32">
        <f t="shared" si="3"/>
        <v>4</v>
      </c>
      <c r="AK11" s="32">
        <f t="shared" si="3"/>
        <v>6</v>
      </c>
      <c r="AL11" s="32">
        <f t="shared" si="3"/>
        <v>6</v>
      </c>
      <c r="AM11" s="32">
        <f t="shared" si="3"/>
        <v>5</v>
      </c>
      <c r="AN11" s="32">
        <f t="shared" si="3"/>
        <v>4</v>
      </c>
      <c r="AO11" s="32">
        <f t="shared" si="3"/>
        <v>5</v>
      </c>
      <c r="AP11" s="32">
        <f t="shared" si="3"/>
        <v>5</v>
      </c>
      <c r="AQ11" s="32">
        <f t="shared" si="3"/>
        <v>6</v>
      </c>
      <c r="AR11" s="32">
        <f t="shared" si="3"/>
        <v>6</v>
      </c>
      <c r="AS11" s="32">
        <f t="shared" si="3"/>
        <v>5</v>
      </c>
      <c r="AT11" s="32">
        <f t="shared" si="3"/>
        <v>5</v>
      </c>
      <c r="AU11" s="32">
        <f t="shared" si="3"/>
        <v>5</v>
      </c>
      <c r="AV11" s="32">
        <f t="shared" si="3"/>
        <v>6</v>
      </c>
      <c r="AW11" s="32">
        <f t="shared" si="3"/>
        <v>2</v>
      </c>
      <c r="AX11" s="32">
        <f t="shared" si="3"/>
        <v>4</v>
      </c>
      <c r="AY11" s="32">
        <f t="shared" si="3"/>
        <v>4</v>
      </c>
      <c r="AZ11" s="32">
        <f t="shared" si="3"/>
        <v>5</v>
      </c>
      <c r="BA11" s="32">
        <f t="shared" si="3"/>
        <v>5</v>
      </c>
      <c r="BB11" s="32">
        <f t="shared" si="3"/>
        <v>4</v>
      </c>
      <c r="BC11" s="32">
        <f t="shared" si="3"/>
        <v>4</v>
      </c>
      <c r="BD11" s="32">
        <f t="shared" si="3"/>
        <v>3</v>
      </c>
      <c r="BE11" s="32">
        <f t="shared" si="3"/>
        <v>5</v>
      </c>
      <c r="BF11" s="32">
        <f t="shared" si="3"/>
        <v>5</v>
      </c>
      <c r="BG11" s="32">
        <f t="shared" si="3"/>
        <v>5</v>
      </c>
      <c r="BH11" s="32">
        <f t="shared" si="3"/>
        <v>4</v>
      </c>
      <c r="BI11" s="32">
        <f t="shared" si="3"/>
        <v>6</v>
      </c>
      <c r="BJ11" s="32">
        <f t="shared" si="3"/>
        <v>5</v>
      </c>
      <c r="BK11" s="32">
        <f t="shared" si="3"/>
        <v>6</v>
      </c>
      <c r="BL11" s="32">
        <f t="shared" si="3"/>
        <v>5</v>
      </c>
      <c r="BM11" s="32">
        <f t="shared" si="3"/>
        <v>5</v>
      </c>
      <c r="BN11" s="32">
        <f t="shared" si="3"/>
        <v>5</v>
      </c>
      <c r="BO11" s="32">
        <f t="shared" si="3"/>
        <v>6</v>
      </c>
      <c r="BP11" s="32">
        <f t="shared" si="3"/>
        <v>5</v>
      </c>
      <c r="BQ11" s="32">
        <f t="shared" si="3"/>
        <v>6</v>
      </c>
      <c r="BR11" s="32">
        <f t="shared" si="3"/>
        <v>5</v>
      </c>
      <c r="BS11" s="32">
        <f t="shared" si="3"/>
        <v>5</v>
      </c>
      <c r="BT11" s="32">
        <f t="shared" si="3"/>
        <v>5</v>
      </c>
      <c r="BU11" s="32">
        <f t="shared" si="3"/>
        <v>4</v>
      </c>
      <c r="BV11" s="32">
        <f t="shared" si="3"/>
        <v>5</v>
      </c>
      <c r="BW11" s="32">
        <f t="shared" si="3"/>
        <v>6</v>
      </c>
      <c r="BX11" s="32">
        <f t="shared" si="3"/>
        <v>6</v>
      </c>
      <c r="BY11" s="32">
        <f t="shared" si="3"/>
        <v>3</v>
      </c>
      <c r="BZ11" s="32">
        <f t="shared" si="3"/>
        <v>6</v>
      </c>
      <c r="CA11" s="32">
        <f t="shared" si="3"/>
        <v>6</v>
      </c>
      <c r="CB11" s="32">
        <f t="shared" si="3"/>
        <v>4</v>
      </c>
      <c r="CC11" s="32">
        <f t="shared" si="3"/>
        <v>6</v>
      </c>
      <c r="CD11" s="32">
        <f t="shared" si="3"/>
        <v>3</v>
      </c>
    </row>
    <row r="12" spans="1:82">
      <c r="A12" s="2">
        <v>9</v>
      </c>
      <c r="B12" s="12">
        <v>55</v>
      </c>
      <c r="C12" s="10" t="str">
        <f t="shared" si="1"/>
        <v>Pralansia</v>
      </c>
      <c r="G12" s="2" t="s">
        <v>14</v>
      </c>
      <c r="H12" s="10">
        <f>VLOOKUP(G12,Sheet5!$A$1:$B$4,2,FALSE)</f>
        <v>3</v>
      </c>
      <c r="O12" s="10"/>
      <c r="P12" s="33" t="s">
        <v>30</v>
      </c>
      <c r="Q12" s="10">
        <f>Q11/6*100</f>
        <v>100</v>
      </c>
      <c r="R12" s="10">
        <f>R11/6*100</f>
        <v>33.333333333333329</v>
      </c>
      <c r="S12" s="10">
        <f t="shared" ref="S12:CD12" si="4">S11/6*100</f>
        <v>100</v>
      </c>
      <c r="T12" s="10">
        <f t="shared" si="4"/>
        <v>100</v>
      </c>
      <c r="U12" s="10">
        <f t="shared" si="4"/>
        <v>100</v>
      </c>
      <c r="V12" s="10">
        <f t="shared" si="4"/>
        <v>83.333333333333343</v>
      </c>
      <c r="W12" s="10">
        <f t="shared" si="4"/>
        <v>66.666666666666657</v>
      </c>
      <c r="X12" s="10">
        <f t="shared" si="4"/>
        <v>83.333333333333343</v>
      </c>
      <c r="Y12" s="10">
        <f t="shared" si="4"/>
        <v>83.333333333333343</v>
      </c>
      <c r="Z12" s="10">
        <f t="shared" si="4"/>
        <v>66.666666666666657</v>
      </c>
      <c r="AA12" s="10">
        <f t="shared" si="4"/>
        <v>100</v>
      </c>
      <c r="AB12" s="10">
        <f t="shared" si="4"/>
        <v>100</v>
      </c>
      <c r="AC12" s="10">
        <f t="shared" si="4"/>
        <v>100</v>
      </c>
      <c r="AD12" s="10">
        <f t="shared" si="4"/>
        <v>66.666666666666657</v>
      </c>
      <c r="AE12" s="10">
        <f t="shared" si="4"/>
        <v>66.666666666666657</v>
      </c>
      <c r="AF12" s="10">
        <f t="shared" si="4"/>
        <v>83.333333333333343</v>
      </c>
      <c r="AG12" s="10">
        <f t="shared" si="4"/>
        <v>100</v>
      </c>
      <c r="AH12" s="10">
        <f t="shared" si="4"/>
        <v>83.333333333333343</v>
      </c>
      <c r="AI12" s="10">
        <f t="shared" si="4"/>
        <v>83.333333333333343</v>
      </c>
      <c r="AJ12" s="10">
        <f t="shared" si="4"/>
        <v>66.666666666666657</v>
      </c>
      <c r="AK12" s="10">
        <f t="shared" si="4"/>
        <v>100</v>
      </c>
      <c r="AL12" s="10">
        <f t="shared" si="4"/>
        <v>100</v>
      </c>
      <c r="AM12" s="10">
        <f t="shared" si="4"/>
        <v>83.333333333333343</v>
      </c>
      <c r="AN12" s="10">
        <f t="shared" si="4"/>
        <v>66.666666666666657</v>
      </c>
      <c r="AO12" s="10">
        <f t="shared" si="4"/>
        <v>83.333333333333343</v>
      </c>
      <c r="AP12" s="10">
        <f t="shared" si="4"/>
        <v>83.333333333333343</v>
      </c>
      <c r="AQ12" s="10">
        <f t="shared" si="4"/>
        <v>100</v>
      </c>
      <c r="AR12" s="10">
        <f t="shared" si="4"/>
        <v>100</v>
      </c>
      <c r="AS12" s="10">
        <f t="shared" si="4"/>
        <v>83.333333333333343</v>
      </c>
      <c r="AT12" s="10">
        <f t="shared" si="4"/>
        <v>83.333333333333343</v>
      </c>
      <c r="AU12" s="10">
        <f t="shared" si="4"/>
        <v>83.333333333333343</v>
      </c>
      <c r="AV12" s="10">
        <f t="shared" si="4"/>
        <v>100</v>
      </c>
      <c r="AW12" s="10">
        <f t="shared" si="4"/>
        <v>33.333333333333329</v>
      </c>
      <c r="AX12" s="10">
        <f t="shared" si="4"/>
        <v>66.666666666666657</v>
      </c>
      <c r="AY12" s="10">
        <f t="shared" si="4"/>
        <v>66.666666666666657</v>
      </c>
      <c r="AZ12" s="10">
        <f t="shared" si="4"/>
        <v>83.333333333333343</v>
      </c>
      <c r="BA12" s="10">
        <f t="shared" si="4"/>
        <v>83.333333333333343</v>
      </c>
      <c r="BB12" s="10">
        <f t="shared" si="4"/>
        <v>66.666666666666657</v>
      </c>
      <c r="BC12" s="10">
        <f t="shared" si="4"/>
        <v>66.666666666666657</v>
      </c>
      <c r="BD12" s="10">
        <f t="shared" si="4"/>
        <v>50</v>
      </c>
      <c r="BE12" s="10">
        <f t="shared" si="4"/>
        <v>83.333333333333343</v>
      </c>
      <c r="BF12" s="10">
        <f t="shared" si="4"/>
        <v>83.333333333333343</v>
      </c>
      <c r="BG12" s="10">
        <f t="shared" si="4"/>
        <v>83.333333333333343</v>
      </c>
      <c r="BH12" s="10">
        <f t="shared" si="4"/>
        <v>66.666666666666657</v>
      </c>
      <c r="BI12" s="10">
        <f t="shared" si="4"/>
        <v>100</v>
      </c>
      <c r="BJ12" s="10">
        <f t="shared" si="4"/>
        <v>83.333333333333343</v>
      </c>
      <c r="BK12" s="10">
        <f t="shared" si="4"/>
        <v>100</v>
      </c>
      <c r="BL12" s="10">
        <f t="shared" si="4"/>
        <v>83.333333333333343</v>
      </c>
      <c r="BM12" s="10">
        <f t="shared" si="4"/>
        <v>83.333333333333343</v>
      </c>
      <c r="BN12" s="10">
        <f t="shared" si="4"/>
        <v>83.333333333333343</v>
      </c>
      <c r="BO12" s="10">
        <f t="shared" si="4"/>
        <v>100</v>
      </c>
      <c r="BP12" s="10">
        <f t="shared" si="4"/>
        <v>83.333333333333343</v>
      </c>
      <c r="BQ12" s="10">
        <f t="shared" si="4"/>
        <v>100</v>
      </c>
      <c r="BR12" s="10">
        <f t="shared" si="4"/>
        <v>83.333333333333343</v>
      </c>
      <c r="BS12" s="10">
        <f t="shared" si="4"/>
        <v>83.333333333333343</v>
      </c>
      <c r="BT12" s="10">
        <f t="shared" si="4"/>
        <v>83.333333333333343</v>
      </c>
      <c r="BU12" s="10">
        <f t="shared" si="4"/>
        <v>66.666666666666657</v>
      </c>
      <c r="BV12" s="10">
        <f t="shared" si="4"/>
        <v>83.333333333333343</v>
      </c>
      <c r="BW12" s="10">
        <f t="shared" si="4"/>
        <v>100</v>
      </c>
      <c r="BX12" s="10">
        <f t="shared" si="4"/>
        <v>100</v>
      </c>
      <c r="BY12" s="10">
        <f t="shared" si="4"/>
        <v>50</v>
      </c>
      <c r="BZ12" s="10">
        <f t="shared" si="4"/>
        <v>100</v>
      </c>
      <c r="CA12" s="10">
        <f t="shared" si="4"/>
        <v>100</v>
      </c>
      <c r="CB12" s="10">
        <f t="shared" si="4"/>
        <v>66.666666666666657</v>
      </c>
      <c r="CC12" s="10">
        <f t="shared" si="4"/>
        <v>100</v>
      </c>
      <c r="CD12" s="10">
        <f t="shared" si="4"/>
        <v>50</v>
      </c>
    </row>
    <row r="13" spans="1:82">
      <c r="A13" s="2">
        <v>10</v>
      </c>
      <c r="B13" s="12">
        <v>45</v>
      </c>
      <c r="C13" s="10" t="str">
        <f t="shared" si="1"/>
        <v>Pralansia</v>
      </c>
      <c r="G13" s="2" t="s">
        <v>15</v>
      </c>
      <c r="H13" s="10">
        <f>VLOOKUP(G13,Sheet5!$A$1:$B$4,2,FALSE)</f>
        <v>2</v>
      </c>
    </row>
    <row r="14" spans="1:82">
      <c r="A14" s="2">
        <v>11</v>
      </c>
      <c r="B14" s="12">
        <v>51</v>
      </c>
      <c r="C14" s="10" t="str">
        <f t="shared" si="1"/>
        <v>Pralansia</v>
      </c>
      <c r="G14" s="2" t="s">
        <v>14</v>
      </c>
      <c r="H14" s="10">
        <f>VLOOKUP(G14,Sheet5!$A$1:$B$4,2,FALSE)</f>
        <v>3</v>
      </c>
      <c r="P14" s="34"/>
    </row>
    <row r="15" spans="1:82">
      <c r="A15" s="2">
        <v>12</v>
      </c>
      <c r="B15" s="12">
        <v>48</v>
      </c>
      <c r="C15" s="10" t="str">
        <f t="shared" si="1"/>
        <v>Pralansia</v>
      </c>
      <c r="G15" s="2" t="s">
        <v>16</v>
      </c>
      <c r="H15" s="10">
        <f>VLOOKUP(G15,Sheet5!$A$1:$B$4,2,FALSE)</f>
        <v>1</v>
      </c>
    </row>
    <row r="16" spans="1:82">
      <c r="A16" s="2">
        <v>13</v>
      </c>
      <c r="B16" s="12">
        <v>39</v>
      </c>
      <c r="C16" s="10" t="str">
        <f t="shared" si="1"/>
        <v>Dewasa</v>
      </c>
      <c r="G16" s="2" t="s">
        <v>17</v>
      </c>
      <c r="H16" s="10">
        <f>VLOOKUP(G16,Sheet5!$A$1:$B$4,2,FALSE)</f>
        <v>4</v>
      </c>
    </row>
    <row r="17" spans="1:10">
      <c r="A17" s="2">
        <v>14</v>
      </c>
      <c r="B17" s="12">
        <v>52</v>
      </c>
      <c r="C17" s="10" t="str">
        <f t="shared" si="1"/>
        <v>Pralansia</v>
      </c>
      <c r="G17" s="2" t="s">
        <v>14</v>
      </c>
      <c r="H17" s="10">
        <f>VLOOKUP(G17,Sheet5!$A$1:$B$4,2,FALSE)</f>
        <v>3</v>
      </c>
    </row>
    <row r="18" spans="1:10">
      <c r="A18" s="2">
        <v>15</v>
      </c>
      <c r="B18" s="13">
        <v>42</v>
      </c>
      <c r="C18" s="10" t="str">
        <f t="shared" si="1"/>
        <v>Dewasa</v>
      </c>
      <c r="G18" s="2" t="s">
        <v>17</v>
      </c>
      <c r="H18" s="10">
        <f>VLOOKUP(G18,Sheet5!$A$1:$B$4,2,FALSE)</f>
        <v>4</v>
      </c>
    </row>
    <row r="19" spans="1:10">
      <c r="A19" s="2">
        <v>16</v>
      </c>
      <c r="B19" s="12">
        <v>36</v>
      </c>
      <c r="C19" s="10" t="str">
        <f t="shared" si="1"/>
        <v>Dewasa</v>
      </c>
      <c r="G19" s="2" t="s">
        <v>14</v>
      </c>
      <c r="H19" s="10">
        <f>VLOOKUP(G19,Sheet5!$A$1:$B$4,2,FALSE)</f>
        <v>3</v>
      </c>
    </row>
    <row r="20" spans="1:10">
      <c r="A20" s="2">
        <v>17</v>
      </c>
      <c r="B20" s="12">
        <v>48</v>
      </c>
      <c r="C20" s="10" t="str">
        <f t="shared" si="1"/>
        <v>Pralansia</v>
      </c>
      <c r="G20" s="2" t="s">
        <v>14</v>
      </c>
      <c r="H20" s="10">
        <f>VLOOKUP(G20,Sheet5!$A$1:$B$4,2,FALSE)</f>
        <v>3</v>
      </c>
      <c r="J20" t="s">
        <v>27</v>
      </c>
    </row>
    <row r="21" spans="1:10">
      <c r="A21" s="2">
        <v>18</v>
      </c>
      <c r="B21" s="12">
        <v>41</v>
      </c>
      <c r="C21" s="10" t="str">
        <f t="shared" si="1"/>
        <v>Dewasa</v>
      </c>
      <c r="G21" s="2" t="s">
        <v>14</v>
      </c>
      <c r="H21" s="10">
        <f>VLOOKUP(G21,Sheet5!$A$1:$B$4,2,FALSE)</f>
        <v>3</v>
      </c>
      <c r="J21" t="s">
        <v>28</v>
      </c>
    </row>
    <row r="22" spans="1:10">
      <c r="A22" s="2">
        <v>19</v>
      </c>
      <c r="B22" s="12">
        <v>52</v>
      </c>
      <c r="C22" s="10" t="str">
        <f t="shared" si="1"/>
        <v>Pralansia</v>
      </c>
      <c r="G22" s="2" t="s">
        <v>15</v>
      </c>
      <c r="H22" s="10">
        <f>VLOOKUP(G22,Sheet5!$A$1:$B$4,2,FALSE)</f>
        <v>2</v>
      </c>
      <c r="J22" t="s">
        <v>29</v>
      </c>
    </row>
    <row r="23" spans="1:10">
      <c r="A23" s="2">
        <v>20</v>
      </c>
      <c r="B23" s="12">
        <v>37</v>
      </c>
      <c r="C23" s="10" t="str">
        <f t="shared" si="1"/>
        <v>Dewasa</v>
      </c>
      <c r="G23" s="2" t="s">
        <v>14</v>
      </c>
      <c r="H23" s="10">
        <f>VLOOKUP(G23,Sheet5!$A$1:$B$4,2,FALSE)</f>
        <v>3</v>
      </c>
    </row>
    <row r="24" spans="1:10">
      <c r="A24" s="2">
        <v>21</v>
      </c>
      <c r="B24" s="12">
        <v>51</v>
      </c>
      <c r="C24" s="10" t="str">
        <f t="shared" si="1"/>
        <v>Pralansia</v>
      </c>
      <c r="G24" s="2" t="s">
        <v>14</v>
      </c>
      <c r="H24" s="10">
        <f>VLOOKUP(G24,Sheet5!$A$1:$B$4,2,FALSE)</f>
        <v>3</v>
      </c>
    </row>
    <row r="25" spans="1:10">
      <c r="A25" s="2">
        <v>22</v>
      </c>
      <c r="B25" s="12">
        <v>48</v>
      </c>
      <c r="C25" s="10" t="str">
        <f t="shared" si="1"/>
        <v>Pralansia</v>
      </c>
      <c r="G25" s="2" t="s">
        <v>15</v>
      </c>
      <c r="H25" s="10">
        <f>VLOOKUP(G25,Sheet5!$A$1:$B$4,2,FALSE)</f>
        <v>2</v>
      </c>
    </row>
    <row r="26" spans="1:10">
      <c r="A26" s="2">
        <v>23</v>
      </c>
      <c r="B26" s="12">
        <v>42</v>
      </c>
      <c r="C26" s="10" t="str">
        <f t="shared" si="1"/>
        <v>Dewasa</v>
      </c>
      <c r="G26" s="2" t="s">
        <v>14</v>
      </c>
      <c r="H26" s="10">
        <f>VLOOKUP(G26,Sheet5!$A$1:$B$4,2,FALSE)</f>
        <v>3</v>
      </c>
    </row>
    <row r="27" spans="1:10">
      <c r="A27" s="2">
        <v>24</v>
      </c>
      <c r="B27" s="12">
        <v>38</v>
      </c>
      <c r="C27" s="10" t="str">
        <f t="shared" si="1"/>
        <v>Dewasa</v>
      </c>
      <c r="G27" s="2" t="s">
        <v>15</v>
      </c>
      <c r="H27" s="10">
        <f>VLOOKUP(G27,Sheet5!$A$1:$B$4,2,FALSE)</f>
        <v>2</v>
      </c>
    </row>
    <row r="28" spans="1:10">
      <c r="A28" s="2">
        <v>25</v>
      </c>
      <c r="B28" s="12">
        <v>31</v>
      </c>
      <c r="C28" s="10" t="str">
        <f t="shared" si="1"/>
        <v>Dewasa</v>
      </c>
      <c r="G28" s="2" t="s">
        <v>14</v>
      </c>
      <c r="H28" s="10">
        <f>VLOOKUP(G28,Sheet5!$A$1:$B$4,2,FALSE)</f>
        <v>3</v>
      </c>
    </row>
    <row r="29" spans="1:10">
      <c r="A29" s="2">
        <v>26</v>
      </c>
      <c r="B29" s="12">
        <v>51</v>
      </c>
      <c r="C29" s="10" t="str">
        <f t="shared" si="1"/>
        <v>Pralansia</v>
      </c>
      <c r="G29" s="2" t="s">
        <v>16</v>
      </c>
      <c r="H29" s="10">
        <f>VLOOKUP(G29,Sheet5!$A$1:$B$4,2,FALSE)</f>
        <v>1</v>
      </c>
    </row>
    <row r="30" spans="1:10">
      <c r="A30" s="2">
        <v>27</v>
      </c>
      <c r="B30" s="12">
        <v>49</v>
      </c>
      <c r="C30" s="10" t="str">
        <f t="shared" si="1"/>
        <v>Pralansia</v>
      </c>
      <c r="G30" s="2" t="s">
        <v>17</v>
      </c>
      <c r="H30" s="10">
        <f>VLOOKUP(G30,Sheet5!$A$1:$B$4,2,FALSE)</f>
        <v>4</v>
      </c>
    </row>
    <row r="31" spans="1:10">
      <c r="A31" s="2">
        <v>28</v>
      </c>
      <c r="B31" s="12">
        <v>37</v>
      </c>
      <c r="C31" s="10" t="str">
        <f t="shared" si="1"/>
        <v>Dewasa</v>
      </c>
      <c r="G31" s="2" t="s">
        <v>14</v>
      </c>
      <c r="H31" s="10">
        <f>VLOOKUP(G31,Sheet5!$A$1:$B$4,2,FALSE)</f>
        <v>3</v>
      </c>
    </row>
    <row r="32" spans="1:10">
      <c r="A32" s="2">
        <v>29</v>
      </c>
      <c r="B32" s="12">
        <v>57</v>
      </c>
      <c r="C32" s="10" t="str">
        <f t="shared" si="1"/>
        <v>Pralansia</v>
      </c>
      <c r="G32" s="2" t="s">
        <v>17</v>
      </c>
      <c r="H32" s="10">
        <f>VLOOKUP(G32,Sheet5!$A$1:$B$4,2,FALSE)</f>
        <v>4</v>
      </c>
    </row>
    <row r="33" spans="1:8">
      <c r="A33" s="2">
        <v>30</v>
      </c>
      <c r="B33" s="12">
        <v>54</v>
      </c>
      <c r="C33" s="10" t="str">
        <f t="shared" si="1"/>
        <v>Pralansia</v>
      </c>
      <c r="G33" s="2" t="s">
        <v>14</v>
      </c>
      <c r="H33" s="10">
        <f>VLOOKUP(G33,Sheet5!$A$1:$B$4,2,FALSE)</f>
        <v>3</v>
      </c>
    </row>
    <row r="34" spans="1:8">
      <c r="A34" s="2">
        <v>31</v>
      </c>
      <c r="B34" s="12">
        <v>52</v>
      </c>
      <c r="C34" s="10" t="str">
        <f t="shared" si="1"/>
        <v>Pralansia</v>
      </c>
      <c r="G34" s="2" t="s">
        <v>14</v>
      </c>
      <c r="H34" s="10">
        <f>VLOOKUP(G34,Sheet5!$A$1:$B$4,2,FALSE)</f>
        <v>3</v>
      </c>
    </row>
    <row r="35" spans="1:8">
      <c r="A35" s="2">
        <v>32</v>
      </c>
      <c r="B35" s="12">
        <v>52</v>
      </c>
      <c r="C35" s="10" t="str">
        <f t="shared" si="1"/>
        <v>Pralansia</v>
      </c>
      <c r="G35" s="2" t="s">
        <v>14</v>
      </c>
      <c r="H35" s="10">
        <f>VLOOKUP(G35,Sheet5!$A$1:$B$4,2,FALSE)</f>
        <v>3</v>
      </c>
    </row>
    <row r="36" spans="1:8">
      <c r="A36" s="2">
        <v>33</v>
      </c>
      <c r="B36" s="12">
        <v>67</v>
      </c>
      <c r="C36" s="10" t="str">
        <f t="shared" si="1"/>
        <v>Lansia</v>
      </c>
      <c r="G36" s="2" t="s">
        <v>15</v>
      </c>
      <c r="H36" s="10">
        <f>VLOOKUP(G36,Sheet5!$A$1:$B$4,2,FALSE)</f>
        <v>2</v>
      </c>
    </row>
    <row r="37" spans="1:8">
      <c r="A37" s="2">
        <v>34</v>
      </c>
      <c r="B37" s="12">
        <v>57</v>
      </c>
      <c r="C37" s="10" t="str">
        <f t="shared" si="1"/>
        <v>Pralansia</v>
      </c>
      <c r="G37" s="2" t="s">
        <v>14</v>
      </c>
      <c r="H37" s="10">
        <f>VLOOKUP(G37,Sheet5!$A$1:$B$4,2,FALSE)</f>
        <v>3</v>
      </c>
    </row>
    <row r="38" spans="1:8">
      <c r="A38" s="2">
        <v>35</v>
      </c>
      <c r="B38" s="12">
        <v>40</v>
      </c>
      <c r="C38" s="10" t="str">
        <f t="shared" si="1"/>
        <v>Dewasa</v>
      </c>
      <c r="G38" s="2" t="s">
        <v>14</v>
      </c>
      <c r="H38" s="10">
        <f>VLOOKUP(G38,Sheet5!$A$1:$B$4,2,FALSE)</f>
        <v>3</v>
      </c>
    </row>
    <row r="39" spans="1:8">
      <c r="A39" s="2">
        <v>36</v>
      </c>
      <c r="B39" s="12">
        <v>65</v>
      </c>
      <c r="C39" s="10" t="str">
        <f t="shared" si="1"/>
        <v>Lansia</v>
      </c>
      <c r="G39" s="2" t="s">
        <v>15</v>
      </c>
      <c r="H39" s="10">
        <f>VLOOKUP(G39,Sheet5!$A$1:$B$4,2,FALSE)</f>
        <v>2</v>
      </c>
    </row>
    <row r="40" spans="1:8">
      <c r="A40" s="2">
        <v>37</v>
      </c>
      <c r="B40" s="12">
        <v>65</v>
      </c>
      <c r="C40" s="10" t="str">
        <f t="shared" si="1"/>
        <v>Lansia</v>
      </c>
      <c r="G40" s="2" t="s">
        <v>14</v>
      </c>
      <c r="H40" s="10">
        <f>VLOOKUP(G40,Sheet5!$A$1:$B$4,2,FALSE)</f>
        <v>3</v>
      </c>
    </row>
    <row r="41" spans="1:8">
      <c r="A41" s="2">
        <v>38</v>
      </c>
      <c r="B41" s="12">
        <v>47</v>
      </c>
      <c r="C41" s="10" t="str">
        <f t="shared" si="1"/>
        <v>Pralansia</v>
      </c>
      <c r="G41" s="2" t="s">
        <v>15</v>
      </c>
      <c r="H41" s="10">
        <f>VLOOKUP(G41,Sheet5!$A$1:$B$4,2,FALSE)</f>
        <v>2</v>
      </c>
    </row>
    <row r="42" spans="1:8">
      <c r="A42" s="2">
        <v>39</v>
      </c>
      <c r="B42" s="12">
        <v>46</v>
      </c>
      <c r="C42" s="10" t="str">
        <f t="shared" si="1"/>
        <v>Pralansia</v>
      </c>
      <c r="G42" s="2" t="s">
        <v>14</v>
      </c>
      <c r="H42" s="10">
        <f>VLOOKUP(G42,Sheet5!$A$1:$B$4,2,FALSE)</f>
        <v>3</v>
      </c>
    </row>
    <row r="43" spans="1:8">
      <c r="A43" s="2">
        <v>40</v>
      </c>
      <c r="B43" s="12">
        <v>38</v>
      </c>
      <c r="C43" s="10" t="str">
        <f t="shared" si="1"/>
        <v>Dewasa</v>
      </c>
      <c r="G43" s="2" t="s">
        <v>14</v>
      </c>
      <c r="H43" s="10">
        <f>VLOOKUP(G43,Sheet5!$A$1:$B$4,2,FALSE)</f>
        <v>3</v>
      </c>
    </row>
    <row r="44" spans="1:8">
      <c r="A44" s="2">
        <v>41</v>
      </c>
      <c r="B44" s="12">
        <v>53</v>
      </c>
      <c r="C44" s="10" t="str">
        <f t="shared" si="1"/>
        <v>Pralansia</v>
      </c>
      <c r="G44" s="2" t="s">
        <v>15</v>
      </c>
      <c r="H44" s="10">
        <f>VLOOKUP(G44,Sheet5!$A$1:$B$4,2,FALSE)</f>
        <v>2</v>
      </c>
    </row>
    <row r="45" spans="1:8">
      <c r="A45" s="2">
        <v>42</v>
      </c>
      <c r="B45" s="12">
        <v>37</v>
      </c>
      <c r="C45" s="10" t="str">
        <f t="shared" si="1"/>
        <v>Dewasa</v>
      </c>
      <c r="G45" s="2" t="s">
        <v>14</v>
      </c>
      <c r="H45" s="10">
        <f>VLOOKUP(G45,Sheet5!$A$1:$B$4,2,FALSE)</f>
        <v>3</v>
      </c>
    </row>
    <row r="46" spans="1:8">
      <c r="A46" s="2">
        <v>43</v>
      </c>
      <c r="B46" s="12">
        <v>45</v>
      </c>
      <c r="C46" s="10" t="str">
        <f t="shared" si="1"/>
        <v>Pralansia</v>
      </c>
      <c r="G46" s="2" t="s">
        <v>15</v>
      </c>
      <c r="H46" s="10">
        <f>VLOOKUP(G46,Sheet5!$A$1:$B$4,2,FALSE)</f>
        <v>2</v>
      </c>
    </row>
    <row r="47" spans="1:8">
      <c r="A47" s="2">
        <v>44</v>
      </c>
      <c r="B47" s="12">
        <v>44</v>
      </c>
      <c r="C47" s="10" t="str">
        <f t="shared" si="1"/>
        <v>Dewasa</v>
      </c>
      <c r="G47" s="2" t="s">
        <v>14</v>
      </c>
      <c r="H47" s="10">
        <f>VLOOKUP(G47,Sheet5!$A$1:$B$4,2,FALSE)</f>
        <v>3</v>
      </c>
    </row>
    <row r="48" spans="1:8">
      <c r="A48" s="2">
        <v>45</v>
      </c>
      <c r="B48" s="12">
        <v>41</v>
      </c>
      <c r="C48" s="10" t="str">
        <f t="shared" si="1"/>
        <v>Dewasa</v>
      </c>
      <c r="G48" s="2" t="s">
        <v>16</v>
      </c>
      <c r="H48" s="10">
        <f>VLOOKUP(G48,Sheet5!$A$1:$B$4,2,FALSE)</f>
        <v>1</v>
      </c>
    </row>
    <row r="49" spans="1:8">
      <c r="A49" s="2">
        <v>46</v>
      </c>
      <c r="B49" s="12">
        <v>55</v>
      </c>
      <c r="C49" s="10" t="str">
        <f t="shared" si="1"/>
        <v>Pralansia</v>
      </c>
      <c r="G49" s="2" t="s">
        <v>17</v>
      </c>
      <c r="H49" s="10">
        <f>VLOOKUP(G49,Sheet5!$A$1:$B$4,2,FALSE)</f>
        <v>4</v>
      </c>
    </row>
    <row r="50" spans="1:8">
      <c r="A50" s="2">
        <v>47</v>
      </c>
      <c r="B50" s="12">
        <v>58</v>
      </c>
      <c r="C50" s="10" t="str">
        <f t="shared" si="1"/>
        <v>Pralansia</v>
      </c>
      <c r="G50" s="2" t="s">
        <v>14</v>
      </c>
      <c r="H50" s="10">
        <f>VLOOKUP(G50,Sheet5!$A$1:$B$4,2,FALSE)</f>
        <v>3</v>
      </c>
    </row>
    <row r="51" spans="1:8">
      <c r="A51" s="2">
        <v>48</v>
      </c>
      <c r="B51" s="12">
        <v>36</v>
      </c>
      <c r="C51" s="10" t="str">
        <f t="shared" si="1"/>
        <v>Dewasa</v>
      </c>
      <c r="G51" s="2" t="s">
        <v>17</v>
      </c>
      <c r="H51" s="10">
        <f>VLOOKUP(G51,Sheet5!$A$1:$B$4,2,FALSE)</f>
        <v>4</v>
      </c>
    </row>
    <row r="52" spans="1:8">
      <c r="A52" s="2">
        <v>49</v>
      </c>
      <c r="B52" s="12">
        <v>42</v>
      </c>
      <c r="C52" s="10" t="str">
        <f t="shared" si="1"/>
        <v>Dewasa</v>
      </c>
      <c r="G52" s="2" t="s">
        <v>14</v>
      </c>
      <c r="H52" s="10">
        <f>VLOOKUP(G52,Sheet5!$A$1:$B$4,2,FALSE)</f>
        <v>3</v>
      </c>
    </row>
    <row r="53" spans="1:8">
      <c r="A53" s="2">
        <v>50</v>
      </c>
      <c r="B53" s="12">
        <v>57</v>
      </c>
      <c r="C53" s="10" t="str">
        <f t="shared" si="1"/>
        <v>Pralansia</v>
      </c>
      <c r="G53" s="2" t="s">
        <v>15</v>
      </c>
      <c r="H53" s="10">
        <f>VLOOKUP(G53,Sheet5!$A$1:$B$4,2,FALSE)</f>
        <v>2</v>
      </c>
    </row>
    <row r="54" spans="1:8">
      <c r="A54" s="2">
        <v>51</v>
      </c>
      <c r="B54" s="12">
        <v>33</v>
      </c>
      <c r="C54" s="10" t="str">
        <f t="shared" si="1"/>
        <v>Dewasa</v>
      </c>
      <c r="G54" s="2" t="s">
        <v>14</v>
      </c>
      <c r="H54" s="10">
        <f>VLOOKUP(G54,Sheet5!$A$1:$B$4,2,FALSE)</f>
        <v>3</v>
      </c>
    </row>
    <row r="55" spans="1:8">
      <c r="A55" s="2">
        <v>52</v>
      </c>
      <c r="B55" s="12">
        <v>39</v>
      </c>
      <c r="C55" s="10" t="str">
        <f t="shared" si="1"/>
        <v>Dewasa</v>
      </c>
      <c r="G55" s="2" t="s">
        <v>14</v>
      </c>
      <c r="H55" s="10">
        <f>VLOOKUP(G55,Sheet5!$A$1:$B$4,2,FALSE)</f>
        <v>3</v>
      </c>
    </row>
    <row r="56" spans="1:8">
      <c r="A56" s="2">
        <v>53</v>
      </c>
      <c r="B56" s="12">
        <v>48</v>
      </c>
      <c r="C56" s="10" t="str">
        <f t="shared" si="1"/>
        <v>Pralansia</v>
      </c>
      <c r="G56" s="2" t="s">
        <v>15</v>
      </c>
      <c r="H56" s="10">
        <f>VLOOKUP(G56,Sheet5!$A$1:$B$4,2,FALSE)</f>
        <v>2</v>
      </c>
    </row>
    <row r="57" spans="1:8">
      <c r="A57" s="2">
        <v>54</v>
      </c>
      <c r="B57" s="12">
        <v>59</v>
      </c>
      <c r="C57" s="10" t="str">
        <f>IF(B57&lt;45,"Dewasa",IF(B57&lt;=59,"Pralansia",IF(B57&gt;60,"Lansia")))</f>
        <v>Pralansia</v>
      </c>
      <c r="G57" s="2" t="s">
        <v>14</v>
      </c>
      <c r="H57" s="10">
        <f>VLOOKUP(G57,Sheet5!$A$1:$B$4,2,FALSE)</f>
        <v>3</v>
      </c>
    </row>
    <row r="58" spans="1:8">
      <c r="A58" s="2">
        <v>55</v>
      </c>
      <c r="B58" s="12">
        <v>56</v>
      </c>
      <c r="C58" s="10" t="str">
        <f t="shared" si="1"/>
        <v>Pralansia</v>
      </c>
      <c r="G58" s="2" t="s">
        <v>15</v>
      </c>
      <c r="H58" s="10">
        <f>VLOOKUP(G58,Sheet5!$A$1:$B$4,2,FALSE)</f>
        <v>2</v>
      </c>
    </row>
    <row r="59" spans="1:8">
      <c r="A59" s="2">
        <v>56</v>
      </c>
      <c r="B59" s="12">
        <v>51</v>
      </c>
      <c r="C59" s="10" t="str">
        <f t="shared" si="1"/>
        <v>Pralansia</v>
      </c>
      <c r="G59" s="2" t="s">
        <v>14</v>
      </c>
      <c r="H59" s="10">
        <f>VLOOKUP(G59,Sheet5!$A$1:$B$4,2,FALSE)</f>
        <v>3</v>
      </c>
    </row>
    <row r="60" spans="1:8">
      <c r="A60" s="2">
        <v>57</v>
      </c>
      <c r="B60" s="12">
        <v>60</v>
      </c>
      <c r="C60" s="10" t="str">
        <f>IF(B60&lt;45,"Dewasa",IF(B60&lt;59,"Pralansia",IF(B60&gt;=60,"Lansia")))</f>
        <v>Lansia</v>
      </c>
      <c r="G60" s="2" t="s">
        <v>16</v>
      </c>
      <c r="H60" s="10">
        <f>VLOOKUP(G60,Sheet5!$A$1:$B$4,2,FALSE)</f>
        <v>1</v>
      </c>
    </row>
    <row r="61" spans="1:8">
      <c r="A61" s="2">
        <v>58</v>
      </c>
      <c r="B61" s="12">
        <v>53</v>
      </c>
      <c r="C61" s="10" t="str">
        <f t="shared" si="1"/>
        <v>Pralansia</v>
      </c>
      <c r="G61" s="2" t="s">
        <v>17</v>
      </c>
      <c r="H61" s="10">
        <f>VLOOKUP(G61,Sheet5!$A$1:$B$4,2,FALSE)</f>
        <v>4</v>
      </c>
    </row>
    <row r="62" spans="1:8">
      <c r="A62" s="2">
        <v>59</v>
      </c>
      <c r="B62" s="12">
        <v>54</v>
      </c>
      <c r="C62" s="10" t="str">
        <f t="shared" si="1"/>
        <v>Pralansia</v>
      </c>
      <c r="G62" s="2" t="s">
        <v>14</v>
      </c>
      <c r="H62" s="10">
        <f>VLOOKUP(G62,Sheet5!$A$1:$B$4,2,FALSE)</f>
        <v>3</v>
      </c>
    </row>
    <row r="63" spans="1:8">
      <c r="A63" s="2">
        <v>60</v>
      </c>
      <c r="B63" s="12">
        <v>44</v>
      </c>
      <c r="C63" s="10" t="str">
        <f t="shared" si="1"/>
        <v>Dewasa</v>
      </c>
      <c r="G63" s="2" t="s">
        <v>17</v>
      </c>
      <c r="H63" s="10">
        <f>VLOOKUP(G63,Sheet5!$A$1:$B$4,2,FALSE)</f>
        <v>4</v>
      </c>
    </row>
    <row r="64" spans="1:8">
      <c r="A64" s="2">
        <v>61</v>
      </c>
      <c r="B64" s="12">
        <v>38</v>
      </c>
      <c r="C64" s="10" t="str">
        <f t="shared" si="1"/>
        <v>Dewasa</v>
      </c>
      <c r="G64" s="2" t="s">
        <v>14</v>
      </c>
      <c r="H64" s="10">
        <f>VLOOKUP(G64,Sheet5!$A$1:$B$4,2,FALSE)</f>
        <v>3</v>
      </c>
    </row>
    <row r="65" spans="1:8">
      <c r="A65" s="2">
        <v>62</v>
      </c>
      <c r="B65" s="12">
        <v>51</v>
      </c>
      <c r="C65" s="10" t="str">
        <f t="shared" si="1"/>
        <v>Pralansia</v>
      </c>
      <c r="G65" s="2" t="s">
        <v>14</v>
      </c>
      <c r="H65" s="10">
        <f>VLOOKUP(G65,Sheet5!$A$1:$B$4,2,FALSE)</f>
        <v>3</v>
      </c>
    </row>
    <row r="66" spans="1:8">
      <c r="A66" s="2">
        <v>63</v>
      </c>
      <c r="B66" s="12">
        <v>24</v>
      </c>
      <c r="C66" s="10" t="str">
        <f t="shared" si="1"/>
        <v>Dewasa</v>
      </c>
      <c r="G66" s="2" t="s">
        <v>14</v>
      </c>
      <c r="H66" s="10">
        <f>VLOOKUP(G66,Sheet5!$A$1:$B$4,2,FALSE)</f>
        <v>3</v>
      </c>
    </row>
    <row r="67" spans="1:8">
      <c r="A67" s="2">
        <v>64</v>
      </c>
      <c r="B67" s="12">
        <v>39</v>
      </c>
      <c r="C67" s="10" t="str">
        <f t="shared" si="1"/>
        <v>Dewasa</v>
      </c>
      <c r="G67" s="2" t="s">
        <v>15</v>
      </c>
      <c r="H67" s="10">
        <f>VLOOKUP(G67,Sheet5!$A$1:$B$4,2,FALSE)</f>
        <v>2</v>
      </c>
    </row>
    <row r="68" spans="1:8">
      <c r="A68" s="2">
        <v>65</v>
      </c>
      <c r="B68" s="12">
        <v>50</v>
      </c>
      <c r="C68" s="10" t="str">
        <f t="shared" si="1"/>
        <v>Pralansia</v>
      </c>
      <c r="G68" s="2" t="s">
        <v>15</v>
      </c>
      <c r="H68" s="10">
        <f>VLOOKUP(G68,Sheet5!$A$1:$B$4,2,FALSE)</f>
        <v>2</v>
      </c>
    </row>
    <row r="69" spans="1:8">
      <c r="A69" s="2">
        <v>66</v>
      </c>
      <c r="B69" s="12">
        <v>53</v>
      </c>
      <c r="C69" s="10" t="str">
        <f t="shared" si="1"/>
        <v>Pralansia</v>
      </c>
      <c r="G69" s="2" t="s">
        <v>15</v>
      </c>
      <c r="H69" s="10">
        <f>VLOOKUP(G69,Sheet5!$A$1:$B$4,2,FALSE)</f>
        <v>2</v>
      </c>
    </row>
  </sheetData>
  <mergeCells count="3">
    <mergeCell ref="O2:O3"/>
    <mergeCell ref="P2:P3"/>
    <mergeCell ref="Q2:BH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7" sqref="B7"/>
    </sheetView>
  </sheetViews>
  <sheetFormatPr defaultRowHeight="15"/>
  <sheetData>
    <row r="1" spans="1:2">
      <c r="A1" s="9" t="s">
        <v>16</v>
      </c>
      <c r="B1" s="8">
        <v>1</v>
      </c>
    </row>
    <row r="2" spans="1:2">
      <c r="A2" s="9" t="s">
        <v>15</v>
      </c>
      <c r="B2" s="8">
        <v>2</v>
      </c>
    </row>
    <row r="3" spans="1:2">
      <c r="A3" s="9" t="s">
        <v>14</v>
      </c>
      <c r="B3" s="8">
        <v>3</v>
      </c>
    </row>
    <row r="4" spans="1:2">
      <c r="A4" s="9" t="s">
        <v>17</v>
      </c>
      <c r="B4" s="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2022-04-22T05:17:45Z</dcterms:created>
  <dcterms:modified xsi:type="dcterms:W3CDTF">2022-04-22T10:42:40Z</dcterms:modified>
</cp:coreProperties>
</file>